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208"/>
  <workbookPr codeName="ThisWorkbook"/>
  <mc:AlternateContent xmlns:mc="http://schemas.openxmlformats.org/markup-compatibility/2006">
    <mc:Choice Requires="x15">
      <x15ac:absPath xmlns:x15ac="http://schemas.microsoft.com/office/spreadsheetml/2010/11/ac" url="/Users/cac-preschool/Desktop/"/>
    </mc:Choice>
  </mc:AlternateContent>
  <xr:revisionPtr revIDLastSave="0" documentId="13_ncr:1_{E0776417-E216-D04B-B736-7FEF943801BB}" xr6:coauthVersionLast="45" xr6:coauthVersionMax="45" xr10:uidLastSave="{00000000-0000-0000-0000-000000000000}"/>
  <bookViews>
    <workbookView xWindow="0" yWindow="460" windowWidth="38400" windowHeight="19540" xr2:uid="{00000000-000D-0000-FFFF-FFFF00000000}"/>
  </bookViews>
  <sheets>
    <sheet name="JANUARY" sheetId="2" r:id="rId1"/>
    <sheet name="FEBRUARY" sheetId="3" r:id="rId2"/>
    <sheet name="MARCH" sheetId="4" r:id="rId3"/>
    <sheet name="APRIL" sheetId="5" r:id="rId4"/>
    <sheet name="MAY" sheetId="6" r:id="rId5"/>
    <sheet name="JUNE" sheetId="7" r:id="rId6"/>
    <sheet name="JULY" sheetId="8" r:id="rId7"/>
    <sheet name="AUGUST" sheetId="9" r:id="rId8"/>
    <sheet name="SEPTEMBER" sheetId="10" r:id="rId9"/>
    <sheet name="OCTOBER" sheetId="11" r:id="rId10"/>
    <sheet name="NOVEMBER" sheetId="12" r:id="rId11"/>
    <sheet name="DECEMBER" sheetId="13" r:id="rId12"/>
  </sheets>
  <definedNames>
    <definedName name="CalendarYear">JANUARY!$C$2</definedName>
    <definedName name="DaysAndWeeks">{0,1,2,3,4,5,6} + {0;1;2;3;4;5}*7</definedName>
    <definedName name="_xlnm.Print_Area" localSheetId="0">JANUARY!$A$3:$H$17</definedName>
    <definedName name="WeekStart">JANUARY!$E$2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8" l="1" a="1"/>
  <c r="B14" i="8" l="1"/>
  <c r="F14" i="8"/>
  <c r="C14" i="8"/>
  <c r="G14" i="8"/>
  <c r="E14" i="8"/>
  <c r="D14" i="8"/>
  <c r="H14" i="8"/>
  <c r="B1" i="9"/>
  <c r="B1" i="11"/>
  <c r="B1" i="10"/>
  <c r="B1" i="7"/>
  <c r="B1" i="8"/>
  <c r="B14" i="12" a="1"/>
  <c r="B14" i="12" s="1"/>
  <c r="B8" i="12" a="1"/>
  <c r="B8" i="12" s="1"/>
  <c r="G14" i="12" l="1"/>
  <c r="F14" i="12"/>
  <c r="E14" i="12"/>
  <c r="D14" i="12"/>
  <c r="C14" i="12"/>
  <c r="H14" i="12"/>
  <c r="H8" i="12"/>
  <c r="G8" i="12"/>
  <c r="F8" i="12"/>
  <c r="E8" i="12"/>
  <c r="D8" i="12"/>
  <c r="C8" i="12"/>
  <c r="B1" i="12"/>
  <c r="B1" i="13"/>
  <c r="B1" i="6"/>
  <c r="B1" i="5"/>
  <c r="B1" i="4"/>
  <c r="B1" i="3"/>
  <c r="B14" i="13" l="1" a="1"/>
  <c r="B14" i="13" s="1"/>
  <c r="B12" i="13" a="1"/>
  <c r="B12" i="13" s="1"/>
  <c r="B10" i="13" a="1"/>
  <c r="B10" i="13" s="1"/>
  <c r="B8" i="13" a="1"/>
  <c r="B8" i="13" s="1"/>
  <c r="B6" i="13" a="1"/>
  <c r="B6" i="13" s="1"/>
  <c r="B4" i="13" a="1"/>
  <c r="B4" i="13" s="1"/>
  <c r="B12" i="12" a="1"/>
  <c r="B12" i="12" s="1"/>
  <c r="B10" i="12" a="1"/>
  <c r="B10" i="12" s="1"/>
  <c r="B6" i="12" a="1"/>
  <c r="D6" i="12" s="1"/>
  <c r="B4" i="12" a="1"/>
  <c r="B4" i="12" s="1"/>
  <c r="B14" i="11" a="1"/>
  <c r="C14" i="11" s="1"/>
  <c r="B12" i="11" a="1"/>
  <c r="B12" i="11" s="1"/>
  <c r="B10" i="11" a="1"/>
  <c r="B10" i="11" s="1"/>
  <c r="B8" i="11" a="1"/>
  <c r="B8" i="11" s="1"/>
  <c r="B6" i="11" a="1"/>
  <c r="B6" i="11" s="1"/>
  <c r="B4" i="11" a="1"/>
  <c r="B4" i="11" s="1"/>
  <c r="B14" i="10" a="1"/>
  <c r="B14" i="10" s="1"/>
  <c r="B12" i="10" a="1"/>
  <c r="B12" i="10" s="1"/>
  <c r="B10" i="10" a="1"/>
  <c r="B10" i="10" s="1"/>
  <c r="B8" i="10" a="1"/>
  <c r="B8" i="10" s="1"/>
  <c r="B6" i="10" a="1"/>
  <c r="B6" i="10" s="1"/>
  <c r="B4" i="10" a="1"/>
  <c r="B4" i="10" s="1"/>
  <c r="B14" i="9" a="1"/>
  <c r="B14" i="9" s="1"/>
  <c r="B12" i="9" a="1"/>
  <c r="B12" i="9" s="1"/>
  <c r="B10" i="9" a="1"/>
  <c r="B10" i="9" s="1"/>
  <c r="B8" i="9" a="1"/>
  <c r="B8" i="9" s="1"/>
  <c r="B6" i="9" a="1"/>
  <c r="B6" i="9" s="1"/>
  <c r="B4" i="9" a="1"/>
  <c r="B4" i="9" s="1"/>
  <c r="B12" i="8" a="1"/>
  <c r="B12" i="8" s="1"/>
  <c r="B10" i="8" a="1"/>
  <c r="B10" i="8" s="1"/>
  <c r="B8" i="8" a="1"/>
  <c r="B8" i="8" s="1"/>
  <c r="B6" i="8" a="1"/>
  <c r="B6" i="8" s="1"/>
  <c r="B4" i="8" a="1"/>
  <c r="B4" i="8" s="1"/>
  <c r="B14" i="7" a="1"/>
  <c r="B14" i="7" s="1"/>
  <c r="B12" i="7" a="1"/>
  <c r="B12" i="7" s="1"/>
  <c r="B10" i="7" a="1"/>
  <c r="B10" i="7" s="1"/>
  <c r="B8" i="7" a="1"/>
  <c r="B8" i="7" s="1"/>
  <c r="B6" i="7" a="1"/>
  <c r="B6" i="7" s="1"/>
  <c r="B4" i="7" a="1"/>
  <c r="B4" i="7" s="1"/>
  <c r="B14" i="6" a="1"/>
  <c r="B14" i="6" s="1"/>
  <c r="B12" i="6" a="1"/>
  <c r="B12" i="6" s="1"/>
  <c r="B10" i="6" a="1"/>
  <c r="B10" i="6" s="1"/>
  <c r="B8" i="6" a="1"/>
  <c r="B8" i="6" s="1"/>
  <c r="B6" i="6" a="1"/>
  <c r="B6" i="6" s="1"/>
  <c r="B4" i="6" a="1"/>
  <c r="B4" i="6" s="1"/>
  <c r="B14" i="5" a="1"/>
  <c r="B14" i="5" s="1"/>
  <c r="B12" i="5" a="1"/>
  <c r="B12" i="5" s="1"/>
  <c r="B10" i="5" a="1"/>
  <c r="B10" i="5" s="1"/>
  <c r="B8" i="5" a="1"/>
  <c r="B8" i="5" s="1"/>
  <c r="B6" i="5" a="1"/>
  <c r="B6" i="5" s="1"/>
  <c r="B4" i="5" a="1"/>
  <c r="B4" i="5" s="1"/>
  <c r="B14" i="4" a="1"/>
  <c r="B14" i="4" s="1"/>
  <c r="B12" i="4" a="1"/>
  <c r="B12" i="4" s="1"/>
  <c r="B10" i="4" a="1"/>
  <c r="B10" i="4" s="1"/>
  <c r="B8" i="4" a="1"/>
  <c r="B8" i="4" s="1"/>
  <c r="B6" i="4" a="1"/>
  <c r="B6" i="4" s="1"/>
  <c r="B4" i="4" a="1"/>
  <c r="C4" i="4" s="1"/>
  <c r="C3" i="4" s="1"/>
  <c r="B14" i="3" a="1"/>
  <c r="B14" i="3" s="1"/>
  <c r="B12" i="3" a="1"/>
  <c r="B12" i="3" s="1"/>
  <c r="B10" i="3" a="1"/>
  <c r="B10" i="3" s="1"/>
  <c r="B8" i="3" a="1"/>
  <c r="B8" i="3" s="1"/>
  <c r="B6" i="3" a="1"/>
  <c r="B6" i="3" s="1"/>
  <c r="B4" i="3" a="1"/>
  <c r="B4" i="3" s="1"/>
  <c r="B16" i="2" a="1"/>
  <c r="B16" i="2" s="1"/>
  <c r="B14" i="2" a="1"/>
  <c r="B14" i="2" s="1"/>
  <c r="B12" i="2" a="1"/>
  <c r="B12" i="2" s="1"/>
  <c r="B10" i="2" a="1"/>
  <c r="B10" i="2" s="1"/>
  <c r="B8" i="2" a="1"/>
  <c r="F8" i="2" s="1"/>
  <c r="B6" i="2" a="1"/>
  <c r="F6" i="2" s="1"/>
  <c r="F5" i="2" s="1"/>
  <c r="G14" i="13" l="1"/>
  <c r="H14" i="13"/>
  <c r="F14" i="13"/>
  <c r="E14" i="13"/>
  <c r="D14" i="13"/>
  <c r="C14" i="13"/>
  <c r="G12" i="13"/>
  <c r="F12" i="13"/>
  <c r="H12" i="13"/>
  <c r="E12" i="13"/>
  <c r="D12" i="13"/>
  <c r="C12" i="13"/>
  <c r="H10" i="13"/>
  <c r="G10" i="13"/>
  <c r="F10" i="13"/>
  <c r="E10" i="13"/>
  <c r="D10" i="13"/>
  <c r="C10" i="13"/>
  <c r="H8" i="13"/>
  <c r="G8" i="13"/>
  <c r="F8" i="13"/>
  <c r="E8" i="13"/>
  <c r="D8" i="13"/>
  <c r="C8" i="13"/>
  <c r="G6" i="13"/>
  <c r="H6" i="13"/>
  <c r="F6" i="13"/>
  <c r="E6" i="13"/>
  <c r="D6" i="13"/>
  <c r="C6" i="13"/>
  <c r="G4" i="13"/>
  <c r="G3" i="13" s="1"/>
  <c r="H4" i="13"/>
  <c r="H3" i="13" s="1"/>
  <c r="F4" i="13"/>
  <c r="F3" i="13" s="1"/>
  <c r="E4" i="13"/>
  <c r="E3" i="13" s="1"/>
  <c r="D4" i="13"/>
  <c r="D3" i="13" s="1"/>
  <c r="C4" i="13"/>
  <c r="C3" i="13" s="1"/>
  <c r="G12" i="12"/>
  <c r="H12" i="12"/>
  <c r="F12" i="12"/>
  <c r="E12" i="12"/>
  <c r="D12" i="12"/>
  <c r="C12" i="12"/>
  <c r="H10" i="12"/>
  <c r="G10" i="12"/>
  <c r="F10" i="12"/>
  <c r="E10" i="12"/>
  <c r="D10" i="12"/>
  <c r="C10" i="12"/>
  <c r="B6" i="12"/>
  <c r="H6" i="12"/>
  <c r="G6" i="12"/>
  <c r="C6" i="12"/>
  <c r="F6" i="12"/>
  <c r="E6" i="12"/>
  <c r="G4" i="12"/>
  <c r="G3" i="12" s="1"/>
  <c r="F4" i="12"/>
  <c r="F3" i="12" s="1"/>
  <c r="H4" i="12"/>
  <c r="H3" i="12" s="1"/>
  <c r="E4" i="12"/>
  <c r="E3" i="12" s="1"/>
  <c r="C4" i="12"/>
  <c r="C3" i="12" s="1"/>
  <c r="D4" i="12"/>
  <c r="D3" i="12" s="1"/>
  <c r="H14" i="11"/>
  <c r="G14" i="11"/>
  <c r="F14" i="11"/>
  <c r="E14" i="11"/>
  <c r="B14" i="11"/>
  <c r="D14" i="11"/>
  <c r="H12" i="11"/>
  <c r="G12" i="11"/>
  <c r="F12" i="11"/>
  <c r="E12" i="11"/>
  <c r="D12" i="11"/>
  <c r="C12" i="11"/>
  <c r="H10" i="11"/>
  <c r="G10" i="11"/>
  <c r="F10" i="11"/>
  <c r="E10" i="11"/>
  <c r="D10" i="11"/>
  <c r="C10" i="11"/>
  <c r="G8" i="11"/>
  <c r="H8" i="11"/>
  <c r="F8" i="11"/>
  <c r="D8" i="11"/>
  <c r="E8" i="11"/>
  <c r="C8" i="11"/>
  <c r="G6" i="11"/>
  <c r="H6" i="11"/>
  <c r="F6" i="11"/>
  <c r="E6" i="11"/>
  <c r="D6" i="11"/>
  <c r="C6" i="11"/>
  <c r="G4" i="11"/>
  <c r="G3" i="11" s="1"/>
  <c r="H4" i="11"/>
  <c r="H3" i="11" s="1"/>
  <c r="F4" i="11"/>
  <c r="F3" i="11" s="1"/>
  <c r="E4" i="11"/>
  <c r="E3" i="11" s="1"/>
  <c r="D4" i="11"/>
  <c r="D3" i="11" s="1"/>
  <c r="C4" i="11"/>
  <c r="C3" i="11" s="1"/>
  <c r="G14" i="10"/>
  <c r="H14" i="10"/>
  <c r="F14" i="10"/>
  <c r="E14" i="10"/>
  <c r="D14" i="10"/>
  <c r="C14" i="10"/>
  <c r="H12" i="10"/>
  <c r="G12" i="10"/>
  <c r="F12" i="10"/>
  <c r="E12" i="10"/>
  <c r="D12" i="10"/>
  <c r="C12" i="10"/>
  <c r="G10" i="10"/>
  <c r="H10" i="10"/>
  <c r="F10" i="10"/>
  <c r="E10" i="10"/>
  <c r="D10" i="10"/>
  <c r="C10" i="10"/>
  <c r="H8" i="10"/>
  <c r="G8" i="10"/>
  <c r="F8" i="10"/>
  <c r="E8" i="10"/>
  <c r="D8" i="10"/>
  <c r="C8" i="10"/>
  <c r="H6" i="10"/>
  <c r="G6" i="10"/>
  <c r="F6" i="10"/>
  <c r="E6" i="10"/>
  <c r="D6" i="10"/>
  <c r="C6" i="10"/>
  <c r="G4" i="10"/>
  <c r="G3" i="10" s="1"/>
  <c r="F4" i="10"/>
  <c r="F3" i="10" s="1"/>
  <c r="E4" i="10"/>
  <c r="E3" i="10" s="1"/>
  <c r="D4" i="10"/>
  <c r="D3" i="10" s="1"/>
  <c r="H4" i="10"/>
  <c r="H3" i="10" s="1"/>
  <c r="C4" i="10"/>
  <c r="C3" i="10" s="1"/>
  <c r="G14" i="9"/>
  <c r="H14" i="9"/>
  <c r="F14" i="9"/>
  <c r="E14" i="9"/>
  <c r="D14" i="9"/>
  <c r="C14" i="9"/>
  <c r="G12" i="9"/>
  <c r="H12" i="9"/>
  <c r="F12" i="9"/>
  <c r="D12" i="9"/>
  <c r="C12" i="9"/>
  <c r="E12" i="9"/>
  <c r="H10" i="9"/>
  <c r="G10" i="9"/>
  <c r="F10" i="9"/>
  <c r="E10" i="9"/>
  <c r="D10" i="9"/>
  <c r="C10" i="9"/>
  <c r="G8" i="9"/>
  <c r="H8" i="9"/>
  <c r="F8" i="9"/>
  <c r="E8" i="9"/>
  <c r="D8" i="9"/>
  <c r="C8" i="9"/>
  <c r="G6" i="9"/>
  <c r="H6" i="9"/>
  <c r="F6" i="9"/>
  <c r="E6" i="9"/>
  <c r="D6" i="9"/>
  <c r="C6" i="9"/>
  <c r="H4" i="9"/>
  <c r="H3" i="9" s="1"/>
  <c r="G4" i="9"/>
  <c r="G3" i="9" s="1"/>
  <c r="F4" i="9"/>
  <c r="F3" i="9" s="1"/>
  <c r="E4" i="9"/>
  <c r="E3" i="9" s="1"/>
  <c r="D4" i="9"/>
  <c r="D3" i="9" s="1"/>
  <c r="C4" i="9"/>
  <c r="C3" i="9" s="1"/>
  <c r="G12" i="8"/>
  <c r="H12" i="8"/>
  <c r="F12" i="8"/>
  <c r="E12" i="8"/>
  <c r="D12" i="8"/>
  <c r="C12" i="8"/>
  <c r="G10" i="8"/>
  <c r="H10" i="8"/>
  <c r="F10" i="8"/>
  <c r="E10" i="8"/>
  <c r="D10" i="8"/>
  <c r="C10" i="8"/>
  <c r="H8" i="8"/>
  <c r="G8" i="8"/>
  <c r="F8" i="8"/>
  <c r="E8" i="8"/>
  <c r="D8" i="8"/>
  <c r="C8" i="8"/>
  <c r="H6" i="8"/>
  <c r="G6" i="8"/>
  <c r="F6" i="8"/>
  <c r="E6" i="8"/>
  <c r="D6" i="8"/>
  <c r="C6" i="8"/>
  <c r="G4" i="8"/>
  <c r="G3" i="8" s="1"/>
  <c r="H4" i="8"/>
  <c r="H3" i="8" s="1"/>
  <c r="F4" i="8"/>
  <c r="F3" i="8" s="1"/>
  <c r="E4" i="8"/>
  <c r="E3" i="8" s="1"/>
  <c r="D4" i="8"/>
  <c r="D3" i="8" s="1"/>
  <c r="C4" i="8"/>
  <c r="C3" i="8" s="1"/>
  <c r="G14" i="7"/>
  <c r="H14" i="7"/>
  <c r="F14" i="7"/>
  <c r="E14" i="7"/>
  <c r="D14" i="7"/>
  <c r="C14" i="7"/>
  <c r="H12" i="7"/>
  <c r="G12" i="7"/>
  <c r="F12" i="7"/>
  <c r="E12" i="7"/>
  <c r="D12" i="7"/>
  <c r="C12" i="7"/>
  <c r="G10" i="7"/>
  <c r="H10" i="7"/>
  <c r="F10" i="7"/>
  <c r="E10" i="7"/>
  <c r="D10" i="7"/>
  <c r="C10" i="7"/>
  <c r="G8" i="7"/>
  <c r="H8" i="7"/>
  <c r="F8" i="7"/>
  <c r="E8" i="7"/>
  <c r="D8" i="7"/>
  <c r="C8" i="7"/>
  <c r="G6" i="7"/>
  <c r="H6" i="7"/>
  <c r="F6" i="7"/>
  <c r="E6" i="7"/>
  <c r="D6" i="7"/>
  <c r="C6" i="7"/>
  <c r="G4" i="7"/>
  <c r="G3" i="7" s="1"/>
  <c r="H4" i="7"/>
  <c r="H3" i="7" s="1"/>
  <c r="F4" i="7"/>
  <c r="F3" i="7" s="1"/>
  <c r="E4" i="7"/>
  <c r="E3" i="7" s="1"/>
  <c r="D4" i="7"/>
  <c r="D3" i="7" s="1"/>
  <c r="C4" i="7"/>
  <c r="C3" i="7" s="1"/>
  <c r="G14" i="6"/>
  <c r="H14" i="6"/>
  <c r="F14" i="6"/>
  <c r="E14" i="6"/>
  <c r="D14" i="6"/>
  <c r="C14" i="6"/>
  <c r="G12" i="6"/>
  <c r="H12" i="6"/>
  <c r="F12" i="6"/>
  <c r="E12" i="6"/>
  <c r="D12" i="6"/>
  <c r="C12" i="6"/>
  <c r="H10" i="6"/>
  <c r="G10" i="6"/>
  <c r="E10" i="6"/>
  <c r="D10" i="6"/>
  <c r="C10" i="6"/>
  <c r="F10" i="6"/>
  <c r="H8" i="6"/>
  <c r="G8" i="6"/>
  <c r="E8" i="6"/>
  <c r="D8" i="6"/>
  <c r="C8" i="6"/>
  <c r="F8" i="6"/>
  <c r="G6" i="6"/>
  <c r="H6" i="6"/>
  <c r="F6" i="6"/>
  <c r="E6" i="6"/>
  <c r="D6" i="6"/>
  <c r="C6" i="6"/>
  <c r="G4" i="6"/>
  <c r="G3" i="6" s="1"/>
  <c r="H4" i="6"/>
  <c r="H3" i="6" s="1"/>
  <c r="F4" i="6"/>
  <c r="F3" i="6" s="1"/>
  <c r="E4" i="6"/>
  <c r="E3" i="6" s="1"/>
  <c r="D4" i="6"/>
  <c r="D3" i="6" s="1"/>
  <c r="C4" i="6"/>
  <c r="C3" i="6" s="1"/>
  <c r="H14" i="5"/>
  <c r="F14" i="5"/>
  <c r="E14" i="5"/>
  <c r="G14" i="5"/>
  <c r="D14" i="5"/>
  <c r="C14" i="5"/>
  <c r="H12" i="5"/>
  <c r="G12" i="5"/>
  <c r="F12" i="5"/>
  <c r="E12" i="5"/>
  <c r="D12" i="5"/>
  <c r="C12" i="5"/>
  <c r="G10" i="5"/>
  <c r="H10" i="5"/>
  <c r="F10" i="5"/>
  <c r="E10" i="5"/>
  <c r="D10" i="5"/>
  <c r="C10" i="5"/>
  <c r="G8" i="5"/>
  <c r="H8" i="5"/>
  <c r="F8" i="5"/>
  <c r="E8" i="5"/>
  <c r="D8" i="5"/>
  <c r="C8" i="5"/>
  <c r="G6" i="5"/>
  <c r="H6" i="5"/>
  <c r="F6" i="5"/>
  <c r="E6" i="5"/>
  <c r="D6" i="5"/>
  <c r="C6" i="5"/>
  <c r="G4" i="5"/>
  <c r="G3" i="5" s="1"/>
  <c r="H4" i="5"/>
  <c r="H3" i="5" s="1"/>
  <c r="F4" i="5"/>
  <c r="F3" i="5" s="1"/>
  <c r="E4" i="5"/>
  <c r="E3" i="5" s="1"/>
  <c r="D4" i="5"/>
  <c r="D3" i="5" s="1"/>
  <c r="C4" i="5"/>
  <c r="C3" i="5" s="1"/>
  <c r="G14" i="4"/>
  <c r="H14" i="4"/>
  <c r="F14" i="4"/>
  <c r="E14" i="4"/>
  <c r="D14" i="4"/>
  <c r="C14" i="4"/>
  <c r="G12" i="4"/>
  <c r="F12" i="4"/>
  <c r="E12" i="4"/>
  <c r="D12" i="4"/>
  <c r="H12" i="4"/>
  <c r="C12" i="4"/>
  <c r="G10" i="4"/>
  <c r="H10" i="4"/>
  <c r="F10" i="4"/>
  <c r="E10" i="4"/>
  <c r="D10" i="4"/>
  <c r="C10" i="4"/>
  <c r="H8" i="4"/>
  <c r="F8" i="4"/>
  <c r="E8" i="4"/>
  <c r="D8" i="4"/>
  <c r="C8" i="4"/>
  <c r="G8" i="4"/>
  <c r="H6" i="4"/>
  <c r="G6" i="4"/>
  <c r="F6" i="4"/>
  <c r="E6" i="4"/>
  <c r="D6" i="4"/>
  <c r="C6" i="4"/>
  <c r="H4" i="4"/>
  <c r="H3" i="4" s="1"/>
  <c r="G4" i="4"/>
  <c r="G3" i="4" s="1"/>
  <c r="F4" i="4"/>
  <c r="F3" i="4" s="1"/>
  <c r="B4" i="4"/>
  <c r="E4" i="4"/>
  <c r="E3" i="4" s="1"/>
  <c r="D4" i="4"/>
  <c r="D3" i="4" s="1"/>
  <c r="H14" i="3"/>
  <c r="G14" i="3"/>
  <c r="F14" i="3"/>
  <c r="E14" i="3"/>
  <c r="D14" i="3"/>
  <c r="C14" i="3"/>
  <c r="G12" i="3"/>
  <c r="F12" i="3"/>
  <c r="E12" i="3"/>
  <c r="D12" i="3"/>
  <c r="H12" i="3"/>
  <c r="C12" i="3"/>
  <c r="F10" i="3"/>
  <c r="E10" i="3"/>
  <c r="D10" i="3"/>
  <c r="G10" i="3"/>
  <c r="C10" i="3"/>
  <c r="H10" i="3"/>
  <c r="G8" i="3"/>
  <c r="D8" i="3"/>
  <c r="H8" i="3"/>
  <c r="F8" i="3"/>
  <c r="E8" i="3"/>
  <c r="C8" i="3"/>
  <c r="D6" i="3"/>
  <c r="H6" i="3"/>
  <c r="G6" i="3"/>
  <c r="C6" i="3"/>
  <c r="F6" i="3"/>
  <c r="E6" i="3"/>
  <c r="G4" i="3"/>
  <c r="G3" i="3" s="1"/>
  <c r="H4" i="3"/>
  <c r="H3" i="3" s="1"/>
  <c r="F4" i="3"/>
  <c r="F3" i="3" s="1"/>
  <c r="E4" i="3"/>
  <c r="E3" i="3" s="1"/>
  <c r="D4" i="3"/>
  <c r="D3" i="3" s="1"/>
  <c r="C4" i="3"/>
  <c r="C3" i="3" s="1"/>
  <c r="G16" i="2"/>
  <c r="F16" i="2"/>
  <c r="H16" i="2"/>
  <c r="E16" i="2"/>
  <c r="D16" i="2"/>
  <c r="C16" i="2"/>
  <c r="G14" i="2"/>
  <c r="H14" i="2"/>
  <c r="F14" i="2"/>
  <c r="E14" i="2"/>
  <c r="D14" i="2"/>
  <c r="C14" i="2"/>
  <c r="G12" i="2"/>
  <c r="D12" i="2"/>
  <c r="H12" i="2"/>
  <c r="F12" i="2"/>
  <c r="E12" i="2"/>
  <c r="C12" i="2"/>
  <c r="H10" i="2"/>
  <c r="E10" i="2"/>
  <c r="G10" i="2"/>
  <c r="F10" i="2"/>
  <c r="D10" i="2"/>
  <c r="C10" i="2"/>
  <c r="H8" i="2"/>
  <c r="D8" i="2"/>
  <c r="C8" i="2"/>
  <c r="B8" i="2"/>
  <c r="G8" i="2"/>
  <c r="E8" i="2"/>
  <c r="E6" i="2"/>
  <c r="E5" i="2" s="1"/>
  <c r="B6" i="2"/>
  <c r="H6" i="2"/>
  <c r="H5" i="2" s="1"/>
  <c r="G6" i="2"/>
  <c r="G5" i="2" s="1"/>
  <c r="D6" i="2"/>
  <c r="D5" i="2" s="1"/>
  <c r="C6" i="2"/>
  <c r="C5" i="2" s="1"/>
  <c r="B3" i="13" l="1"/>
  <c r="B3" i="12"/>
  <c r="B3" i="11"/>
  <c r="B3" i="10"/>
  <c r="B3" i="9"/>
  <c r="B3" i="8"/>
  <c r="B3" i="7"/>
  <c r="B3" i="6"/>
  <c r="B3" i="5"/>
  <c r="B3" i="4"/>
  <c r="B3" i="3"/>
  <c r="B5" i="2"/>
</calcChain>
</file>

<file path=xl/sharedStrings.xml><?xml version="1.0" encoding="utf-8"?>
<sst xmlns="http://schemas.openxmlformats.org/spreadsheetml/2006/main" count="51" uniqueCount="44">
  <si>
    <t>MAY</t>
  </si>
  <si>
    <t>FEBRUARY</t>
  </si>
  <si>
    <t>MARCH</t>
  </si>
  <si>
    <t>APRIL</t>
  </si>
  <si>
    <t>JUNE</t>
  </si>
  <si>
    <t>JULY</t>
  </si>
  <si>
    <t>AUGUST</t>
  </si>
  <si>
    <t>SEPTEMBER</t>
  </si>
  <si>
    <t>OCTOBER</t>
  </si>
  <si>
    <t>NOVEMBER</t>
  </si>
  <si>
    <t>DECEMBER</t>
  </si>
  <si>
    <t>Enter year:</t>
  </si>
  <si>
    <t>Start the calendar on either a Sunday or a Monday by selecting S or M in the Week Start cell, E2</t>
  </si>
  <si>
    <t>MARCH -&gt;</t>
  </si>
  <si>
    <t>&lt;- JANUARY</t>
  </si>
  <si>
    <t>APRIL -&gt;</t>
  </si>
  <si>
    <t>&lt;- FEBRUARY</t>
  </si>
  <si>
    <t>&lt;- NOVEMBER</t>
  </si>
  <si>
    <t>&lt;- OCTOBER</t>
  </si>
  <si>
    <t>DECEMBER -&gt;</t>
  </si>
  <si>
    <t>&lt;- MARCH</t>
  </si>
  <si>
    <t>MAY -&gt;</t>
  </si>
  <si>
    <t>&lt;- APRIL</t>
  </si>
  <si>
    <t>JUNE -&gt;</t>
  </si>
  <si>
    <t>&lt;- MAY</t>
  </si>
  <si>
    <t>JULY -&gt;</t>
  </si>
  <si>
    <t>&lt;-JUNE</t>
  </si>
  <si>
    <t>AUGUST -&gt;</t>
  </si>
  <si>
    <t>&lt;- JULY</t>
  </si>
  <si>
    <t>SEPTEMBER -&gt;</t>
  </si>
  <si>
    <t>&lt;- AUGUST</t>
  </si>
  <si>
    <t>OCTOBER -&gt;</t>
  </si>
  <si>
    <t>&lt;- SEPTEMBER</t>
  </si>
  <si>
    <t>NOVEMBER -&gt;</t>
  </si>
  <si>
    <t>JANUARY -&gt;</t>
  </si>
  <si>
    <t>S</t>
  </si>
  <si>
    <t xml:space="preserve"> </t>
  </si>
  <si>
    <t>January           Lil' Knights News             2020</t>
  </si>
  <si>
    <t>Preschool Closed</t>
  </si>
  <si>
    <t>Preschool Re-opens                 Pack a lunch</t>
  </si>
  <si>
    <t>Pack a Lunch</t>
  </si>
  <si>
    <t>100th Day of School</t>
  </si>
  <si>
    <t xml:space="preserve">  It is so hard to believe we are into January already! This is the time when everything starts amping up a notch. The fours will continue transforming into emergent Kindergarteners. They will transform right before our eyes into a whole new stage of life! Our three-year olds will be focusing on becoming Pre-K ready! This will involve them hitting milestones that involve so much from listening skills to potty skills! I know it is hard to imagine your baby as a pre-K student, but it is quickly approaching! Our wonderful two year olds have begun to find their independance and are really enjoying it. They will begin to phase out of toddler hood into preschooler mode. That transition is the hardest in my years of experience. They battle daily between independance and wanting Mom to do everything for them, sometimes at the same time. We will also see our one year olds begin to turn two and enter into the toddler stubborness arena. This is always so fun to witness because those sweet babies you entrusted us with so very young are beginning to show us their personalities and form interests and make friends.                                                                                                                                                                                                                   Heres to a great 2020! Thank you for sharing your littles with us, they are amazing and never cease to teach us something new!</t>
  </si>
  <si>
    <t xml:space="preserve"> Pack a Lunch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</si>
</sst>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
  </numFmts>
  <fonts count="18">
    <font>
      <b/>
      <sz val="11"/>
      <color theme="1" tint="0.34998626667073579"/>
      <name val="Trebuchet MS"/>
      <family val="2"/>
      <scheme val="minor"/>
    </font>
    <font>
      <b/>
      <sz val="11"/>
      <color theme="1"/>
      <name val="Trebuchet MS"/>
      <family val="2"/>
      <scheme val="minor"/>
    </font>
    <font>
      <b/>
      <sz val="34"/>
      <color theme="1"/>
      <name val="Trebuchet MS"/>
      <family val="2"/>
      <scheme val="major"/>
    </font>
    <font>
      <b/>
      <sz val="11"/>
      <color theme="2" tint="-0.749961851863155"/>
      <name val="Trebuchet MS"/>
      <family val="2"/>
      <scheme val="minor"/>
    </font>
    <font>
      <b/>
      <u/>
      <sz val="11"/>
      <color theme="1"/>
      <name val="Trebuchet MS"/>
      <family val="2"/>
      <scheme val="minor"/>
    </font>
    <font>
      <b/>
      <sz val="11"/>
      <color theme="1" tint="0.34998626667073579"/>
      <name val="Trebuchet MS"/>
      <family val="2"/>
      <scheme val="minor"/>
    </font>
    <font>
      <i/>
      <sz val="11"/>
      <color theme="1" tint="0.34998626667073579"/>
      <name val="Trebuchet MS"/>
      <family val="2"/>
      <scheme val="minor"/>
    </font>
    <font>
      <b/>
      <sz val="22"/>
      <color theme="1" tint="0.34998626667073579"/>
      <name val="Trebuchet MS"/>
      <family val="2"/>
      <scheme val="major"/>
    </font>
    <font>
      <b/>
      <u/>
      <sz val="11"/>
      <color theme="8" tint="-0.499984740745262"/>
      <name val="Trebuchet MS"/>
      <family val="2"/>
      <scheme val="minor"/>
    </font>
    <font>
      <b/>
      <sz val="20"/>
      <color theme="1"/>
      <name val="Chalkboard SE Regular"/>
    </font>
    <font>
      <b/>
      <sz val="16"/>
      <color theme="1"/>
      <name val="Chalkboard SE Regular"/>
    </font>
    <font>
      <b/>
      <sz val="16"/>
      <color theme="1" tint="0.34998626667073579"/>
      <name val="Trebuchet MS"/>
      <family val="2"/>
      <scheme val="minor"/>
    </font>
    <font>
      <b/>
      <sz val="16"/>
      <color theme="1" tint="0.34998626667073579"/>
      <name val="Chalkboard SE Regular"/>
    </font>
    <font>
      <b/>
      <sz val="14"/>
      <color theme="1" tint="0.34998626667073579"/>
      <name val="Chalkboard SE Regular"/>
    </font>
    <font>
      <b/>
      <sz val="48"/>
      <color theme="1" tint="0.34998626667073579"/>
      <name val="Chalkboard SE Regular"/>
    </font>
    <font>
      <b/>
      <sz val="18"/>
      <color theme="1" tint="0.34998626667073579"/>
      <name val="Chalkboard SE Regular"/>
    </font>
    <font>
      <sz val="16"/>
      <color theme="1" tint="0.34998626667073579"/>
      <name val="Chalkboard SE Regular"/>
    </font>
    <font>
      <b/>
      <sz val="18"/>
      <color rgb="FF595959"/>
      <name val="Chalkboard SE Regular"/>
    </font>
  </fonts>
  <fills count="2">
    <fill>
      <patternFill patternType="none"/>
    </fill>
    <fill>
      <patternFill patternType="gray125"/>
    </fill>
  </fills>
  <borders count="5">
    <border>
      <left/>
      <right/>
      <top/>
      <bottom/>
      <diagonal/>
    </border>
    <border>
      <left style="thick">
        <color theme="4"/>
      </left>
      <right style="thick">
        <color theme="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s>
  <cellStyleXfs count="12">
    <xf numFmtId="0" fontId="0" fillId="0" borderId="0">
      <alignment horizontal="left" vertical="top" wrapText="1" indent="1"/>
    </xf>
    <xf numFmtId="0" fontId="2" fillId="0" borderId="0" applyNumberFormat="0" applyFill="0" applyBorder="0" applyProtection="0">
      <alignment horizontal="left" vertical="top"/>
    </xf>
    <xf numFmtId="0" fontId="1" fillId="0" borderId="0" applyNumberFormat="0" applyFill="0" applyProtection="0">
      <alignment vertical="top"/>
    </xf>
    <xf numFmtId="0" fontId="3" fillId="0" borderId="0" applyNumberFormat="0" applyFill="0" applyAlignment="0" applyProtection="0"/>
    <xf numFmtId="164" fontId="1" fillId="0" borderId="1" applyFill="0" applyProtection="0">
      <alignment horizontal="left" indent="1"/>
    </xf>
    <xf numFmtId="0" fontId="4" fillId="0" borderId="0" applyNumberFormat="0" applyFill="0" applyProtection="0">
      <alignment horizontal="center" vertical="top"/>
    </xf>
    <xf numFmtId="0" fontId="3" fillId="0" borderId="0" applyNumberFormat="0" applyFill="0" applyBorder="0" applyAlignment="0" applyProtection="0"/>
    <xf numFmtId="0" fontId="7" fillId="0" borderId="0" applyNumberFormat="0" applyFill="0" applyBorder="0" applyProtection="0">
      <alignment horizontal="left"/>
    </xf>
    <xf numFmtId="0" fontId="8" fillId="0" borderId="0" applyNumberFormat="0" applyFill="0" applyBorder="0" applyAlignment="0" applyProtection="0">
      <alignment horizontal="left" vertical="top" wrapText="1" indent="1"/>
    </xf>
    <xf numFmtId="0" fontId="6" fillId="0" borderId="0" applyNumberFormat="0" applyFill="0" applyBorder="0" applyAlignment="0" applyProtection="0"/>
    <xf numFmtId="0" fontId="5" fillId="0" borderId="0">
      <alignment horizontal="left" vertical="top"/>
    </xf>
    <xf numFmtId="0" fontId="5" fillId="0" borderId="1">
      <alignment horizontal="left" vertical="top" wrapText="1" indent="1"/>
    </xf>
  </cellStyleXfs>
  <cellXfs count="30">
    <xf numFmtId="0" fontId="0" fillId="0" borderId="0" xfId="0">
      <alignment horizontal="left" vertical="top" wrapText="1" indent="1"/>
    </xf>
    <xf numFmtId="0" fontId="3" fillId="0" borderId="0" xfId="3" applyAlignment="1">
      <alignment horizontal="left" vertical="top"/>
    </xf>
    <xf numFmtId="0" fontId="0" fillId="0" borderId="1" xfId="0" applyBorder="1">
      <alignment horizontal="left" vertical="top" wrapText="1" indent="1"/>
    </xf>
    <xf numFmtId="0" fontId="2" fillId="0" borderId="0" xfId="1" applyAlignment="1">
      <alignment horizontal="center" vertical="top"/>
    </xf>
    <xf numFmtId="164" fontId="1" fillId="0" borderId="1" xfId="4" applyBorder="1">
      <alignment horizontal="left" indent="1"/>
    </xf>
    <xf numFmtId="0" fontId="1" fillId="0" borderId="0" xfId="2">
      <alignment vertical="top"/>
    </xf>
    <xf numFmtId="0" fontId="4" fillId="0" borderId="0" xfId="5">
      <alignment horizontal="center" vertical="top"/>
    </xf>
    <xf numFmtId="0" fontId="7" fillId="0" borderId="0" xfId="7">
      <alignment horizontal="left"/>
    </xf>
    <xf numFmtId="164" fontId="2" fillId="0" borderId="0" xfId="1" applyNumberFormat="1">
      <alignment horizontal="left" vertical="top"/>
    </xf>
    <xf numFmtId="0" fontId="6" fillId="0" borderId="0" xfId="9" applyAlignment="1">
      <alignment horizontal="left" vertical="top"/>
    </xf>
    <xf numFmtId="0" fontId="5" fillId="0" borderId="0" xfId="10">
      <alignment horizontal="left" vertical="top"/>
    </xf>
    <xf numFmtId="0" fontId="0" fillId="0" borderId="0" xfId="0">
      <alignment horizontal="left" vertical="top" wrapText="1" indent="1"/>
    </xf>
    <xf numFmtId="0" fontId="5" fillId="0" borderId="1" xfId="11">
      <alignment horizontal="left" vertical="top" wrapText="1" indent="1"/>
    </xf>
    <xf numFmtId="0" fontId="5" fillId="0" borderId="3" xfId="10" applyBorder="1">
      <alignment horizontal="left" vertical="top"/>
    </xf>
    <xf numFmtId="0" fontId="9" fillId="0" borderId="2" xfId="2" applyFont="1" applyBorder="1" applyAlignment="1">
      <alignment horizontal="center" vertical="center"/>
    </xf>
    <xf numFmtId="164" fontId="10" fillId="0" borderId="2" xfId="4" applyFont="1" applyBorder="1">
      <alignment horizontal="left" indent="1"/>
    </xf>
    <xf numFmtId="0" fontId="12" fillId="0" borderId="2" xfId="11" applyFont="1" applyBorder="1">
      <alignment horizontal="left" vertical="top" wrapText="1" indent="1"/>
    </xf>
    <xf numFmtId="0" fontId="13" fillId="0" borderId="2" xfId="11" applyFont="1" applyBorder="1">
      <alignment horizontal="left" vertical="top" wrapText="1" indent="1"/>
    </xf>
    <xf numFmtId="0" fontId="9" fillId="0" borderId="2" xfId="2" applyFont="1" applyBorder="1" applyAlignment="1">
      <alignment horizontal="left" vertical="center"/>
    </xf>
    <xf numFmtId="164" fontId="10" fillId="0" borderId="2" xfId="4" applyFont="1" applyBorder="1" applyAlignment="1">
      <alignment horizontal="left" vertical="center"/>
    </xf>
    <xf numFmtId="0" fontId="12" fillId="0" borderId="2" xfId="11" applyFont="1" applyBorder="1" applyAlignment="1">
      <alignment horizontal="center" vertical="center" wrapText="1"/>
    </xf>
    <xf numFmtId="0" fontId="15" fillId="0" borderId="2" xfId="11" applyFont="1" applyBorder="1" applyAlignment="1">
      <alignment horizontal="center" vertical="center" wrapText="1"/>
    </xf>
    <xf numFmtId="0" fontId="0" fillId="0" borderId="0" xfId="0" applyAlignment="1">
      <alignment horizontal="center" vertical="center" wrapText="1"/>
    </xf>
    <xf numFmtId="0" fontId="17" fillId="0" borderId="2" xfId="0" applyFont="1" applyBorder="1" applyAlignment="1">
      <alignment horizontal="center" vertical="center" wrapText="1" indent="1"/>
    </xf>
    <xf numFmtId="0" fontId="14" fillId="0" borderId="2" xfId="7" applyFont="1" applyBorder="1" applyAlignment="1">
      <alignment horizontal="center" vertical="center"/>
    </xf>
    <xf numFmtId="0" fontId="16" fillId="0" borderId="4"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0" fontId="0" fillId="0" borderId="0" xfId="0" applyBorder="1">
      <alignment horizontal="left" vertical="top" wrapText="1" indent="1"/>
    </xf>
    <xf numFmtId="0" fontId="15" fillId="0" borderId="2" xfId="11" applyFont="1" applyBorder="1" applyAlignment="1">
      <alignment horizontal="center" vertical="center" wrapText="1"/>
    </xf>
  </cellXfs>
  <cellStyles count="12">
    <cellStyle name="Calendar details" xfId="11" xr:uid="{00000000-0005-0000-0000-000000000000}"/>
    <cellStyle name="Entry Fields" xfId="10" xr:uid="{00000000-0005-0000-0000-000001000000}"/>
    <cellStyle name="Explanatory Text" xfId="9" builtinId="53" customBuiltin="1"/>
    <cellStyle name="Followed Hyperlink" xfId="8" builtinId="9" customBuiltin="1"/>
    <cellStyle name="Heading 1" xfId="2" builtinId="16" customBuiltin="1"/>
    <cellStyle name="Heading 2" xfId="3" builtinId="17" customBuiltin="1"/>
    <cellStyle name="Heading 3" xfId="4" builtinId="18" customBuiltin="1"/>
    <cellStyle name="Heading 4" xfId="6" builtinId="19" customBuiltin="1"/>
    <cellStyle name="Hyperlink" xfId="5" builtinId="8" customBuiltin="1"/>
    <cellStyle name="Normal" xfId="0" builtinId="0" customBuiltin="1"/>
    <cellStyle name="Title" xfId="1" builtinId="15" customBuiltin="1"/>
    <cellStyle name="Year" xfId="7" xr:uid="{00000000-0005-0000-0000-00000B000000}"/>
  </cellStyles>
  <dxfs count="24">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499984740745262"/>
      </font>
    </dxf>
    <dxf>
      <font>
        <color theme="0" tint="-0.2499465926084170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hyperlink" Target="https://creativecommons.org/licenses/by-nc/3.0/" TargetMode="External"/><Relationship Id="rId2" Type="http://schemas.openxmlformats.org/officeDocument/2006/relationships/hyperlink" Target="http://www.industriallouvers.com/employee-notices/" TargetMode="External"/><Relationship Id="rId1" Type="http://schemas.openxmlformats.org/officeDocument/2006/relationships/image" Target="../media/image1.png"/><Relationship Id="rId6" Type="http://schemas.openxmlformats.org/officeDocument/2006/relationships/hyperlink" Target="http://www.pngall.com/snowman-png" TargetMode="External"/><Relationship Id="rId5" Type="http://schemas.openxmlformats.org/officeDocument/2006/relationships/image" Target="../media/image4.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38103</xdr:colOff>
      <xdr:row>4</xdr:row>
      <xdr:rowOff>393700</xdr:rowOff>
    </xdr:from>
    <xdr:to>
      <xdr:col>5</xdr:col>
      <xdr:colOff>776522</xdr:colOff>
      <xdr:row>16</xdr:row>
      <xdr:rowOff>563880</xdr:rowOff>
    </xdr:to>
    <xdr:pic>
      <xdr:nvPicPr>
        <xdr:cNvPr id="9" name="Picture 8" descr="Employee Notices | Industrial Louvers, Inc Industrial ...">
          <a:extLst>
            <a:ext uri="{FF2B5EF4-FFF2-40B4-BE49-F238E27FC236}">
              <a16:creationId xmlns:a16="http://schemas.microsoft.com/office/drawing/2014/main" id="{F7DF8F44-EF61-8244-96FF-FADDDABF287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837473B0-CC2E-450A-ABE3-18F120FF3D39}">
              <a1611:picAttrSrcUrl xmlns:a1611="http://schemas.microsoft.com/office/drawing/2016/11/main" r:id="rId2"/>
            </a:ext>
          </a:extLst>
        </a:blip>
        <a:stretch>
          <a:fillRect/>
        </a:stretch>
      </xdr:blipFill>
      <xdr:spPr>
        <a:xfrm>
          <a:off x="558803" y="3581400"/>
          <a:ext cx="11660419" cy="8869680"/>
        </a:xfrm>
        <a:prstGeom prst="rect">
          <a:avLst/>
        </a:prstGeom>
      </xdr:spPr>
    </xdr:pic>
    <xdr:clientData/>
  </xdr:twoCellAnchor>
  <xdr:twoCellAnchor editAs="oneCell">
    <xdr:from>
      <xdr:col>2</xdr:col>
      <xdr:colOff>1991043</xdr:colOff>
      <xdr:row>2</xdr:row>
      <xdr:rowOff>483553</xdr:rowOff>
    </xdr:from>
    <xdr:to>
      <xdr:col>3</xdr:col>
      <xdr:colOff>1180783</xdr:colOff>
      <xdr:row>3</xdr:row>
      <xdr:rowOff>950913</xdr:rowOff>
    </xdr:to>
    <xdr:pic>
      <xdr:nvPicPr>
        <xdr:cNvPr id="10" name="Picture 9">
          <a:extLst>
            <a:ext uri="{FF2B5EF4-FFF2-40B4-BE49-F238E27FC236}">
              <a16:creationId xmlns:a16="http://schemas.microsoft.com/office/drawing/2014/main" id="{73E3764A-E6EB-3F43-B218-4B95A5A377DA}"/>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28043" y="1131253"/>
          <a:ext cx="1920240" cy="1737360"/>
        </a:xfrm>
        <a:prstGeom prst="rect">
          <a:avLst/>
        </a:prstGeom>
        <a:noFill/>
        <a:ln>
          <a:noFill/>
        </a:ln>
      </xdr:spPr>
    </xdr:pic>
    <xdr:clientData/>
  </xdr:twoCellAnchor>
  <xdr:twoCellAnchor editAs="oneCell">
    <xdr:from>
      <xdr:col>5</xdr:col>
      <xdr:colOff>1829752</xdr:colOff>
      <xdr:row>2</xdr:row>
      <xdr:rowOff>375920</xdr:rowOff>
    </xdr:from>
    <xdr:to>
      <xdr:col>6</xdr:col>
      <xdr:colOff>1019492</xdr:colOff>
      <xdr:row>3</xdr:row>
      <xdr:rowOff>843280</xdr:rowOff>
    </xdr:to>
    <xdr:pic>
      <xdr:nvPicPr>
        <xdr:cNvPr id="11" name="Picture 10" descr="hook-knight-on-horse[1]">
          <a:extLst>
            <a:ext uri="{FF2B5EF4-FFF2-40B4-BE49-F238E27FC236}">
              <a16:creationId xmlns:a16="http://schemas.microsoft.com/office/drawing/2014/main" id="{72A68F35-5F58-7048-8D6A-F08AA8565C97}"/>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958252" y="1023620"/>
          <a:ext cx="1920240" cy="1737360"/>
        </a:xfrm>
        <a:prstGeom prst="rect">
          <a:avLst/>
        </a:prstGeom>
        <a:noFill/>
        <a:ln>
          <a:noFill/>
        </a:ln>
      </xdr:spPr>
    </xdr:pic>
    <xdr:clientData/>
  </xdr:twoCellAnchor>
  <xdr:twoCellAnchor editAs="oneCell">
    <xdr:from>
      <xdr:col>7</xdr:col>
      <xdr:colOff>381000</xdr:colOff>
      <xdr:row>12</xdr:row>
      <xdr:rowOff>635000</xdr:rowOff>
    </xdr:from>
    <xdr:to>
      <xdr:col>7</xdr:col>
      <xdr:colOff>2484120</xdr:colOff>
      <xdr:row>14</xdr:row>
      <xdr:rowOff>1150620</xdr:rowOff>
    </xdr:to>
    <xdr:pic>
      <xdr:nvPicPr>
        <xdr:cNvPr id="13" name="Picture 12" descr="Snowman PNG Transparent Images | PNG All">
          <a:extLst>
            <a:ext uri="{FF2B5EF4-FFF2-40B4-BE49-F238E27FC236}">
              <a16:creationId xmlns:a16="http://schemas.microsoft.com/office/drawing/2014/main" id="{95FB9862-BB41-CD44-8BAA-8D29912E71E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a:off x="17970500" y="9347200"/>
          <a:ext cx="2103120" cy="2103120"/>
        </a:xfrm>
        <a:prstGeom prst="rect">
          <a:avLst/>
        </a:prstGeom>
      </xdr:spPr>
    </xdr:pic>
    <xdr:clientData/>
  </xdr:twoCellAnchor>
  <xdr:oneCellAnchor>
    <xdr:from>
      <xdr:col>7</xdr:col>
      <xdr:colOff>698500</xdr:colOff>
      <xdr:row>19</xdr:row>
      <xdr:rowOff>139700</xdr:rowOff>
    </xdr:from>
    <xdr:ext cx="2286000" cy="0"/>
    <xdr:sp macro="" textlink="">
      <xdr:nvSpPr>
        <xdr:cNvPr id="14" name="TextBox 13">
          <a:extLst>
            <a:ext uri="{FF2B5EF4-FFF2-40B4-BE49-F238E27FC236}">
              <a16:creationId xmlns:a16="http://schemas.microsoft.com/office/drawing/2014/main" id="{098CE919-D7DA-F94F-953A-82D4B9E2A035}"/>
            </a:ext>
          </a:extLst>
        </xdr:cNvPr>
        <xdr:cNvSpPr txBox="1"/>
      </xdr:nvSpPr>
      <xdr:spPr>
        <a:xfrm>
          <a:off x="18288000" y="14109700"/>
          <a:ext cx="2286000" cy="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900">
              <a:hlinkClick xmlns:r="http://schemas.openxmlformats.org/officeDocument/2006/relationships" r:id="rId6" tooltip="http://www.pngall.com/snowman-png"/>
            </a:rPr>
            <a:t>This Photo</a:t>
          </a:r>
          <a:r>
            <a:rPr lang="en-US" sz="900"/>
            <a:t> by Unknown Author is licensed under </a:t>
          </a:r>
          <a:r>
            <a:rPr lang="en-US" sz="900">
              <a:hlinkClick xmlns:r="http://schemas.openxmlformats.org/officeDocument/2006/relationships" r:id="rId7" tooltip="https://creativecommons.org/licenses/by-nc/3.0/"/>
            </a:rPr>
            <a:t>CC BY-NC</a:t>
          </a:r>
          <a:endParaRPr lang="en-US" sz="900"/>
        </a:p>
      </xdr:txBody>
    </xdr:sp>
    <xdr:clientData/>
  </xdr:oneCellAnchor>
</xdr:wsDr>
</file>

<file path=xl/theme/theme1.xml><?xml version="1.0" encoding="utf-8"?>
<a:theme xmlns:a="http://schemas.openxmlformats.org/drawingml/2006/main" name="Office Theme">
  <a:themeElements>
    <a:clrScheme name="12-month gold stripes">
      <a:dk1>
        <a:srgbClr val="000000"/>
      </a:dk1>
      <a:lt1>
        <a:srgbClr val="FFFFFF"/>
      </a:lt1>
      <a:dk2>
        <a:srgbClr val="1F1D00"/>
      </a:dk2>
      <a:lt2>
        <a:srgbClr val="FEFEFE"/>
      </a:lt2>
      <a:accent1>
        <a:srgbClr val="F2E900"/>
      </a:accent1>
      <a:accent2>
        <a:srgbClr val="E685C9"/>
      </a:accent2>
      <a:accent3>
        <a:srgbClr val="70D680"/>
      </a:accent3>
      <a:accent4>
        <a:srgbClr val="FF6963"/>
      </a:accent4>
      <a:accent5>
        <a:srgbClr val="61C6C5"/>
      </a:accent5>
      <a:accent6>
        <a:srgbClr val="F8A11D"/>
      </a:accent6>
      <a:hlink>
        <a:srgbClr val="61C6C5"/>
      </a:hlink>
      <a:folHlink>
        <a:srgbClr val="BFBFBF"/>
      </a:folHlink>
    </a:clrScheme>
    <a:fontScheme name="1-month gold stripes">
      <a:majorFont>
        <a:latin typeface="Trebuchet MS"/>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0"/>
    <pageSetUpPr fitToPage="1"/>
  </sheetPr>
  <dimension ref="A1:I30"/>
  <sheetViews>
    <sheetView showGridLines="0" tabSelected="1" topLeftCell="A3" zoomScaleNormal="100" workbookViewId="0">
      <selection activeCell="G15" sqref="G15"/>
    </sheetView>
  </sheetViews>
  <sheetFormatPr baseColWidth="10" defaultColWidth="8.83203125" defaultRowHeight="14"/>
  <cols>
    <col min="1" max="1" width="6.83203125" customWidth="1"/>
    <col min="2" max="8" width="35.83203125" customWidth="1"/>
    <col min="9" max="9" width="15.83203125" customWidth="1"/>
  </cols>
  <sheetData>
    <row r="1" spans="1:9" ht="15" customHeight="1">
      <c r="B1" s="9" t="s">
        <v>12</v>
      </c>
      <c r="C1" s="1"/>
      <c r="D1" s="1"/>
      <c r="E1" s="1"/>
      <c r="F1" s="1"/>
      <c r="G1" s="1"/>
      <c r="H1" s="1"/>
    </row>
    <row r="2" spans="1:9" ht="36" customHeight="1">
      <c r="B2" s="10" t="s">
        <v>11</v>
      </c>
      <c r="C2" s="10">
        <v>2020</v>
      </c>
      <c r="D2" s="10" t="s">
        <v>36</v>
      </c>
      <c r="E2" s="13" t="s">
        <v>35</v>
      </c>
      <c r="F2" s="11"/>
      <c r="G2" s="11"/>
      <c r="H2" s="11"/>
    </row>
    <row r="3" spans="1:9" ht="100" customHeight="1">
      <c r="A3" s="28"/>
      <c r="B3" s="24" t="s">
        <v>37</v>
      </c>
      <c r="C3" s="24"/>
      <c r="D3" s="24"/>
      <c r="E3" s="24"/>
      <c r="F3" s="24"/>
      <c r="G3" s="24"/>
      <c r="H3" s="24"/>
      <c r="I3" s="28"/>
    </row>
    <row r="4" spans="1:9" ht="100" customHeight="1">
      <c r="A4" s="28"/>
      <c r="B4" s="24"/>
      <c r="C4" s="24"/>
      <c r="D4" s="24"/>
      <c r="E4" s="24"/>
      <c r="F4" s="24"/>
      <c r="G4" s="24"/>
      <c r="H4" s="24"/>
      <c r="I4" s="28"/>
    </row>
    <row r="5" spans="1:9" ht="35" customHeight="1">
      <c r="A5" s="28"/>
      <c r="B5" s="18" t="str">
        <f>WeekStart</f>
        <v>S</v>
      </c>
      <c r="C5" s="14" t="str">
        <f t="shared" ref="C5:H5" si="0">LEFT(TEXT(C6,"ddd"),1)</f>
        <v>M</v>
      </c>
      <c r="D5" s="14" t="str">
        <f t="shared" si="0"/>
        <v>T</v>
      </c>
      <c r="E5" s="14" t="str">
        <f t="shared" si="0"/>
        <v>W</v>
      </c>
      <c r="F5" s="14" t="str">
        <f t="shared" si="0"/>
        <v>T</v>
      </c>
      <c r="G5" s="14" t="str">
        <f t="shared" si="0"/>
        <v>F</v>
      </c>
      <c r="H5" s="14" t="str">
        <f t="shared" si="0"/>
        <v>S</v>
      </c>
      <c r="I5" s="28"/>
    </row>
    <row r="6" spans="1:9" ht="25" customHeight="1">
      <c r="A6" s="28"/>
      <c r="B6" s="15">
        <f t="array" ref="B6:H6">DaysAndWeeks+DATE(CalendarYear,1,1)-WEEKDAY(DATE(CalendarYear,1,1),(WeekStart="M")+1)+1</f>
        <v>43828</v>
      </c>
      <c r="C6" s="15">
        <v>43829</v>
      </c>
      <c r="D6" s="15">
        <v>43830</v>
      </c>
      <c r="E6" s="15">
        <v>43831</v>
      </c>
      <c r="F6" s="15">
        <v>43832</v>
      </c>
      <c r="G6" s="15">
        <v>43833</v>
      </c>
      <c r="H6" s="15">
        <v>43834</v>
      </c>
      <c r="I6" s="28"/>
    </row>
    <row r="7" spans="1:9" ht="100" customHeight="1">
      <c r="A7" s="28"/>
      <c r="B7" s="16"/>
      <c r="C7" s="21" t="s">
        <v>38</v>
      </c>
      <c r="D7" s="21" t="s">
        <v>38</v>
      </c>
      <c r="E7" s="21" t="s">
        <v>38</v>
      </c>
      <c r="F7" s="21" t="s">
        <v>39</v>
      </c>
      <c r="G7" s="21" t="s">
        <v>40</v>
      </c>
      <c r="H7" s="16"/>
      <c r="I7" s="28"/>
    </row>
    <row r="8" spans="1:9" ht="25" customHeight="1">
      <c r="A8" s="28"/>
      <c r="B8" s="15">
        <f t="array" ref="B8:H8">DaysAndWeeks+DATE(CalendarYear,1,1)-WEEKDAY(DATE(CalendarYear,1,1),(WeekStart="M")+1)+8</f>
        <v>43835</v>
      </c>
      <c r="C8" s="19">
        <v>43836</v>
      </c>
      <c r="D8" s="15">
        <v>43837</v>
      </c>
      <c r="E8" s="15">
        <v>43838</v>
      </c>
      <c r="F8" s="15">
        <v>43839</v>
      </c>
      <c r="G8" s="15">
        <v>43840</v>
      </c>
      <c r="H8" s="15">
        <v>43841</v>
      </c>
      <c r="I8" s="28"/>
    </row>
    <row r="9" spans="1:9" ht="100" customHeight="1">
      <c r="A9" s="28"/>
      <c r="B9" s="17"/>
      <c r="C9" s="23" t="s">
        <v>43</v>
      </c>
      <c r="D9" s="17"/>
      <c r="E9" s="17" t="s">
        <v>36</v>
      </c>
      <c r="F9" s="17"/>
      <c r="G9" s="17"/>
      <c r="H9" s="17"/>
      <c r="I9" s="28"/>
    </row>
    <row r="10" spans="1:9" ht="25" customHeight="1">
      <c r="A10" s="28"/>
      <c r="B10" s="15">
        <f t="array" ref="B10:H10">DaysAndWeeks+DATE(CalendarYear,1,1)-WEEKDAY(DATE(CalendarYear,1,1),(WeekStart="M")+1)+15</f>
        <v>43842</v>
      </c>
      <c r="C10" s="15">
        <v>43843</v>
      </c>
      <c r="D10" s="15">
        <v>43844</v>
      </c>
      <c r="E10" s="15">
        <v>43845</v>
      </c>
      <c r="F10" s="15">
        <v>43846</v>
      </c>
      <c r="G10" s="15">
        <v>43847</v>
      </c>
      <c r="H10" s="15">
        <v>43848</v>
      </c>
      <c r="I10" s="28"/>
    </row>
    <row r="11" spans="1:9" ht="100" customHeight="1">
      <c r="A11" s="28"/>
      <c r="B11" s="17"/>
      <c r="C11" s="23" t="s">
        <v>43</v>
      </c>
      <c r="D11" s="17"/>
      <c r="E11" s="17"/>
      <c r="F11" s="17"/>
      <c r="G11" s="20" t="s">
        <v>41</v>
      </c>
      <c r="H11" s="17"/>
      <c r="I11" s="28"/>
    </row>
    <row r="12" spans="1:9" ht="25" customHeight="1">
      <c r="A12" s="28"/>
      <c r="B12" s="15">
        <f t="array" ref="B12:H12">DaysAndWeeks+DATE(CalendarYear,1,1)-WEEKDAY(DATE(CalendarYear,1,1),(WeekStart="M")+1)+22</f>
        <v>43849</v>
      </c>
      <c r="C12" s="15">
        <v>43850</v>
      </c>
      <c r="D12" s="15">
        <v>43851</v>
      </c>
      <c r="E12" s="15">
        <v>43852</v>
      </c>
      <c r="F12" s="15">
        <v>43853</v>
      </c>
      <c r="G12" s="15">
        <v>43854</v>
      </c>
      <c r="H12" s="15">
        <v>43855</v>
      </c>
      <c r="I12" s="28"/>
    </row>
    <row r="13" spans="1:9" ht="100" customHeight="1">
      <c r="A13" s="28"/>
      <c r="B13" s="17"/>
      <c r="C13" s="23" t="s">
        <v>43</v>
      </c>
      <c r="D13" s="17"/>
      <c r="E13" s="17"/>
      <c r="F13" s="17"/>
      <c r="G13" s="17"/>
      <c r="H13" s="17"/>
      <c r="I13" s="28"/>
    </row>
    <row r="14" spans="1:9" ht="25" customHeight="1">
      <c r="A14" s="28"/>
      <c r="B14" s="15">
        <f t="array" ref="B14:H14">DaysAndWeeks+DATE(CalendarYear,1,1)-WEEKDAY(DATE(CalendarYear,1,1),(WeekStart="M")+1)+29</f>
        <v>43856</v>
      </c>
      <c r="C14" s="15">
        <v>43857</v>
      </c>
      <c r="D14" s="15">
        <v>43858</v>
      </c>
      <c r="E14" s="15">
        <v>43859</v>
      </c>
      <c r="F14" s="15">
        <v>43860</v>
      </c>
      <c r="G14" s="15">
        <v>43861</v>
      </c>
      <c r="H14" s="15">
        <v>43862</v>
      </c>
      <c r="I14" s="28"/>
    </row>
    <row r="15" spans="1:9" ht="100" customHeight="1">
      <c r="A15" s="28"/>
      <c r="B15" s="17"/>
      <c r="C15" s="23" t="s">
        <v>43</v>
      </c>
      <c r="D15" s="17"/>
      <c r="E15" s="17"/>
      <c r="F15" s="17"/>
      <c r="G15" s="17"/>
      <c r="H15" s="17"/>
      <c r="I15" s="28"/>
    </row>
    <row r="16" spans="1:9" ht="25" customHeight="1">
      <c r="A16" s="28"/>
      <c r="B16" s="15">
        <f t="array" ref="B16:H16">DaysAndWeeks+DATE(CalendarYear,1,1)-WEEKDAY(DATE(CalendarYear,1,1),(WeekStart="M")+1)+36</f>
        <v>43863</v>
      </c>
      <c r="C16" s="15">
        <v>43864</v>
      </c>
      <c r="D16" s="15">
        <v>43865</v>
      </c>
      <c r="E16" s="15">
        <v>43866</v>
      </c>
      <c r="F16" s="15">
        <v>43867</v>
      </c>
      <c r="G16" s="15">
        <v>43868</v>
      </c>
      <c r="H16" s="15">
        <v>43869</v>
      </c>
      <c r="I16" s="28"/>
    </row>
    <row r="17" spans="1:9" ht="300" customHeight="1">
      <c r="A17" s="28"/>
      <c r="B17" s="29" t="s">
        <v>42</v>
      </c>
      <c r="C17" s="29"/>
      <c r="D17" s="29"/>
      <c r="E17" s="29"/>
      <c r="F17" s="29"/>
      <c r="G17" s="29"/>
      <c r="H17" s="29"/>
      <c r="I17" s="28"/>
    </row>
    <row r="18" spans="1:9" ht="30" customHeight="1">
      <c r="A18" s="28"/>
      <c r="B18" s="25" t="s">
        <v>36</v>
      </c>
      <c r="C18" s="26"/>
      <c r="D18" s="26"/>
      <c r="E18" s="26"/>
      <c r="F18" s="26"/>
      <c r="G18" s="26"/>
      <c r="H18" s="26"/>
      <c r="I18" s="28"/>
    </row>
    <row r="19" spans="1:9" ht="30" customHeight="1">
      <c r="A19" s="28"/>
      <c r="B19" s="27"/>
      <c r="C19" s="27"/>
      <c r="D19" s="27"/>
      <c r="E19" s="27"/>
      <c r="F19" s="27"/>
      <c r="G19" s="27"/>
      <c r="H19" s="27"/>
      <c r="I19" s="28"/>
    </row>
    <row r="20" spans="1:9" ht="30" customHeight="1">
      <c r="A20" s="28"/>
      <c r="B20" s="27"/>
      <c r="C20" s="27"/>
      <c r="D20" s="27"/>
      <c r="E20" s="27"/>
      <c r="F20" s="27"/>
      <c r="G20" s="27"/>
      <c r="H20" s="27"/>
      <c r="I20" s="28"/>
    </row>
    <row r="21" spans="1:9" ht="30" customHeight="1">
      <c r="A21" s="28"/>
      <c r="B21" s="27"/>
      <c r="C21" s="27"/>
      <c r="D21" s="27"/>
      <c r="E21" s="27"/>
      <c r="F21" s="27"/>
      <c r="G21" s="27"/>
      <c r="H21" s="27"/>
      <c r="I21" s="28"/>
    </row>
    <row r="22" spans="1:9" ht="30" customHeight="1">
      <c r="A22" s="28"/>
      <c r="B22" s="27"/>
      <c r="C22" s="27"/>
      <c r="D22" s="27"/>
      <c r="E22" s="27"/>
      <c r="F22" s="27"/>
      <c r="G22" s="27"/>
      <c r="H22" s="27"/>
      <c r="I22" s="28"/>
    </row>
    <row r="23" spans="1:9" ht="30" customHeight="1">
      <c r="A23" s="28"/>
      <c r="B23" s="27"/>
      <c r="C23" s="27"/>
      <c r="D23" s="27"/>
      <c r="E23" s="27"/>
      <c r="F23" s="27"/>
      <c r="G23" s="27"/>
      <c r="H23" s="27"/>
      <c r="I23" s="28"/>
    </row>
    <row r="24" spans="1:9" ht="30" customHeight="1">
      <c r="A24" s="28"/>
      <c r="B24" s="27"/>
      <c r="C24" s="27"/>
      <c r="D24" s="27"/>
      <c r="E24" s="27"/>
      <c r="F24" s="27"/>
      <c r="G24" s="27"/>
      <c r="H24" s="27"/>
      <c r="I24" s="28"/>
    </row>
    <row r="25" spans="1:9" ht="30" customHeight="1">
      <c r="A25" s="28"/>
      <c r="B25" s="27"/>
      <c r="C25" s="27"/>
      <c r="D25" s="27"/>
      <c r="E25" s="27"/>
      <c r="F25" s="27"/>
      <c r="G25" s="27"/>
      <c r="H25" s="27"/>
      <c r="I25" s="28"/>
    </row>
    <row r="26" spans="1:9" ht="30" customHeight="1">
      <c r="A26" s="28"/>
      <c r="B26" s="27"/>
      <c r="C26" s="27"/>
      <c r="D26" s="27"/>
      <c r="E26" s="27"/>
      <c r="F26" s="27"/>
      <c r="G26" s="27"/>
      <c r="H26" s="27"/>
      <c r="I26" s="28"/>
    </row>
    <row r="27" spans="1:9" ht="30" customHeight="1">
      <c r="A27" s="28"/>
      <c r="B27" s="27"/>
      <c r="C27" s="27"/>
      <c r="D27" s="27"/>
      <c r="E27" s="27"/>
      <c r="F27" s="27"/>
      <c r="G27" s="27"/>
      <c r="H27" s="27"/>
      <c r="I27" s="28"/>
    </row>
    <row r="28" spans="1:9" ht="30" customHeight="1">
      <c r="A28" s="28"/>
      <c r="B28" s="27"/>
      <c r="C28" s="27"/>
      <c r="D28" s="27"/>
      <c r="E28" s="27"/>
      <c r="F28" s="27"/>
      <c r="G28" s="27"/>
      <c r="H28" s="27"/>
    </row>
    <row r="29" spans="1:9" ht="30" customHeight="1">
      <c r="B29" s="27"/>
      <c r="C29" s="27"/>
      <c r="D29" s="27"/>
      <c r="E29" s="27"/>
      <c r="F29" s="27"/>
      <c r="G29" s="27"/>
      <c r="H29" s="27"/>
    </row>
    <row r="30" spans="1:9">
      <c r="B30" s="22"/>
    </row>
  </sheetData>
  <dataConsolidate/>
  <mergeCells count="5">
    <mergeCell ref="B3:H4"/>
    <mergeCell ref="B18:H29"/>
    <mergeCell ref="A3:A28"/>
    <mergeCell ref="I3:I27"/>
    <mergeCell ref="B17:H17"/>
  </mergeCells>
  <conditionalFormatting sqref="B6:G6">
    <cfRule type="expression" dxfId="23" priority="4">
      <formula>DAY(B6)&gt;8</formula>
    </cfRule>
  </conditionalFormatting>
  <conditionalFormatting sqref="B14:H14 B16:H16 B15 D15:H15">
    <cfRule type="expression" dxfId="22" priority="2">
      <formula>AND(DAY(B14)&gt;=1,DAY(B14)&lt;=15)</formula>
    </cfRule>
  </conditionalFormatting>
  <dataValidations xWindow="40" yWindow="320" count="1">
    <dataValidation type="list" allowBlank="1" showInputMessage="1" showErrorMessage="1" error="Select a day from the entries in the list. Select CANCEL, then ALT+DOWN ARROW to pick from the dropdown list" sqref="E2" xr:uid="{00000000-0002-0000-0000-000000000000}">
      <formula1>"M,S"</formula1>
    </dataValidation>
  </dataValidations>
  <printOptions horizontalCentered="1"/>
  <pageMargins left="0.5" right="0.5" top="0.4" bottom="0.4" header="0.3" footer="0.3"/>
  <pageSetup scale="46" fitToHeight="0" orientation="landscape" horizontalDpi="4294967293" copies="1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9" tint="0.39997558519241921"/>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1"/>
      <c r="B1" s="7">
        <f>CalendarYear</f>
        <v>2020</v>
      </c>
      <c r="C1" s="6" t="s">
        <v>32</v>
      </c>
      <c r="D1" s="6" t="s">
        <v>33</v>
      </c>
      <c r="E1" s="1"/>
      <c r="F1" s="1"/>
      <c r="G1" s="1"/>
      <c r="H1" s="6"/>
    </row>
    <row r="2" spans="1:8" ht="45" customHeight="1">
      <c r="B2" s="8" t="s">
        <v>8</v>
      </c>
      <c r="C2" s="8"/>
      <c r="D2" s="8"/>
      <c r="E2" s="8"/>
      <c r="F2" s="3"/>
    </row>
    <row r="3" spans="1:8" ht="18.75" customHeight="1">
      <c r="B3" s="5" t="str">
        <f>WeekStart</f>
        <v>S</v>
      </c>
      <c r="C3" s="5" t="str">
        <f t="shared" ref="C3:H3" si="0">LEFT(TEXT(C4,"ddd"),1)</f>
        <v>M</v>
      </c>
      <c r="D3" s="5" t="str">
        <f t="shared" si="0"/>
        <v>T</v>
      </c>
      <c r="E3" s="5" t="str">
        <f t="shared" si="0"/>
        <v>W</v>
      </c>
      <c r="F3" s="5" t="str">
        <f t="shared" si="0"/>
        <v>T</v>
      </c>
      <c r="G3" s="5" t="str">
        <f t="shared" si="0"/>
        <v>F</v>
      </c>
      <c r="H3" s="5" t="str">
        <f t="shared" si="0"/>
        <v>S</v>
      </c>
    </row>
    <row r="4" spans="1:8" ht="16.5" customHeight="1">
      <c r="B4" s="4">
        <f t="array" ref="B4:H4">DaysAndWeeks+DATE(CalendarYear,10,1)-WEEKDAY(DATE(CalendarYear,10,1),(WeekStart="M")+1)+1</f>
        <v>44101</v>
      </c>
      <c r="C4" s="4">
        <v>44102</v>
      </c>
      <c r="D4" s="4">
        <v>44103</v>
      </c>
      <c r="E4" s="4">
        <v>44104</v>
      </c>
      <c r="F4" s="4">
        <v>44105</v>
      </c>
      <c r="G4" s="4">
        <v>44106</v>
      </c>
      <c r="H4" s="4">
        <v>44107</v>
      </c>
    </row>
    <row r="5" spans="1:8" ht="39.75" customHeight="1">
      <c r="B5" s="12"/>
      <c r="C5" s="12"/>
      <c r="D5" s="12"/>
      <c r="E5" s="12"/>
      <c r="F5" s="12"/>
      <c r="G5" s="12"/>
      <c r="H5" s="12"/>
    </row>
    <row r="6" spans="1:8" ht="15" customHeight="1">
      <c r="B6" s="4">
        <f t="array" ref="B6:H6">DaysAndWeeks+DATE(CalendarYear,10,1)-WEEKDAY(DATE(CalendarYear,10,1),(WeekStart="M")+1)+8</f>
        <v>44108</v>
      </c>
      <c r="C6" s="4">
        <v>44109</v>
      </c>
      <c r="D6" s="4">
        <v>44110</v>
      </c>
      <c r="E6" s="4">
        <v>44111</v>
      </c>
      <c r="F6" s="4">
        <v>44112</v>
      </c>
      <c r="G6" s="4">
        <v>44113</v>
      </c>
      <c r="H6" s="4">
        <v>44114</v>
      </c>
    </row>
    <row r="7" spans="1:8" ht="39.75" customHeight="1">
      <c r="B7" s="12"/>
      <c r="C7" s="12"/>
      <c r="D7" s="12"/>
      <c r="E7" s="12"/>
      <c r="F7" s="12"/>
      <c r="G7" s="12"/>
      <c r="H7" s="12"/>
    </row>
    <row r="8" spans="1:8" ht="15" customHeight="1">
      <c r="B8" s="4">
        <f t="array" ref="B8:H8">DaysAndWeeks+DATE(CalendarYear,10,1)-WEEKDAY(DATE(CalendarYear,10,1),(WeekStart="M")+1)+15</f>
        <v>44115</v>
      </c>
      <c r="C8" s="4">
        <v>44116</v>
      </c>
      <c r="D8" s="4">
        <v>44117</v>
      </c>
      <c r="E8" s="4">
        <v>44118</v>
      </c>
      <c r="F8" s="4">
        <v>44119</v>
      </c>
      <c r="G8" s="4">
        <v>44120</v>
      </c>
      <c r="H8" s="4">
        <v>44121</v>
      </c>
    </row>
    <row r="9" spans="1:8" ht="39.75" customHeight="1">
      <c r="B9" s="12"/>
      <c r="C9" s="12"/>
      <c r="D9" s="12"/>
      <c r="E9" s="12"/>
      <c r="F9" s="12"/>
      <c r="G9" s="12"/>
      <c r="H9" s="12"/>
    </row>
    <row r="10" spans="1:8" ht="15" customHeight="1">
      <c r="B10" s="4">
        <f t="array" ref="B10:H10">DaysAndWeeks+DATE(CalendarYear,10,1)-WEEKDAY(DATE(CalendarYear,10,1),(WeekStart="M")+1)+22</f>
        <v>44122</v>
      </c>
      <c r="C10" s="4">
        <v>44123</v>
      </c>
      <c r="D10" s="4">
        <v>44124</v>
      </c>
      <c r="E10" s="4">
        <v>44125</v>
      </c>
      <c r="F10" s="4">
        <v>44126</v>
      </c>
      <c r="G10" s="4">
        <v>44127</v>
      </c>
      <c r="H10" s="4">
        <v>44128</v>
      </c>
    </row>
    <row r="11" spans="1:8" ht="40.5" customHeight="1">
      <c r="B11" s="12"/>
      <c r="C11" s="12"/>
      <c r="D11" s="12"/>
      <c r="E11" s="12"/>
      <c r="F11" s="12"/>
      <c r="G11" s="12"/>
      <c r="H11" s="12"/>
    </row>
    <row r="12" spans="1:8" ht="15" customHeight="1">
      <c r="B12" s="4">
        <f t="array" ref="B12:H12">DaysAndWeeks+DATE(CalendarYear,10,1)-WEEKDAY(DATE(CalendarYear,10,1),(WeekStart="M")+1)+29</f>
        <v>44129</v>
      </c>
      <c r="C12" s="4">
        <v>44130</v>
      </c>
      <c r="D12" s="4">
        <v>44131</v>
      </c>
      <c r="E12" s="4">
        <v>44132</v>
      </c>
      <c r="F12" s="4">
        <v>44133</v>
      </c>
      <c r="G12" s="4">
        <v>44134</v>
      </c>
      <c r="H12" s="4">
        <v>44135</v>
      </c>
    </row>
    <row r="13" spans="1:8" ht="39.75" customHeight="1">
      <c r="B13" s="12"/>
      <c r="C13" s="12"/>
      <c r="D13" s="12"/>
      <c r="E13" s="12"/>
      <c r="F13" s="12"/>
      <c r="G13" s="12"/>
      <c r="H13" s="12"/>
    </row>
    <row r="14" spans="1:8" ht="15" customHeight="1">
      <c r="B14" s="4">
        <f t="array" ref="B14:H14">DaysAndWeeks+DATE(CalendarYear,10,1)-WEEKDAY(DATE(CalendarYear,10,1),(WeekStart="M")+1)+36</f>
        <v>44136</v>
      </c>
      <c r="C14" s="4">
        <v>44137</v>
      </c>
      <c r="D14" s="4">
        <v>44138</v>
      </c>
      <c r="E14" s="4">
        <v>44139</v>
      </c>
      <c r="F14" s="4">
        <v>44140</v>
      </c>
      <c r="G14" s="4">
        <v>44141</v>
      </c>
      <c r="H14" s="4">
        <v>44142</v>
      </c>
    </row>
    <row r="15" spans="1:8" ht="39.75" customHeight="1">
      <c r="B15" s="12"/>
      <c r="C15" s="12"/>
      <c r="D15" s="12"/>
      <c r="E15" s="12"/>
      <c r="F15" s="12"/>
      <c r="G15" s="12"/>
      <c r="H15" s="12"/>
    </row>
  </sheetData>
  <conditionalFormatting sqref="B4:G4">
    <cfRule type="expression" dxfId="5" priority="2">
      <formula>DAY(B4)&gt;8</formula>
    </cfRule>
  </conditionalFormatting>
  <conditionalFormatting sqref="B12:H15">
    <cfRule type="expression" dxfId="4" priority="1">
      <formula>AND(DAY(B12)&gt;=1,DAY(B12)&lt;=15)</formula>
    </cfRule>
  </conditionalFormatting>
  <hyperlinks>
    <hyperlink ref="D1" location="NOVEMBER!A1" tooltip="Navigation link to the next month" display="JULY -&gt;" xr:uid="{00000000-0004-0000-0900-000000000000}"/>
    <hyperlink ref="C1" location="SEPTEMBER!A1" tooltip="Navigation link to the previous month" display="&lt;- MAY" xr:uid="{00000000-0004-0000-0900-000001000000}"/>
  </hyperlinks>
  <printOptions horizontalCentered="1"/>
  <pageMargins left="0.09" right="0.5" top="0.75" bottom="0.75" header="0.3" footer="0.3"/>
  <pageSetup fitToHeight="0" orientation="landscape" horizontalDpi="4294967293" verticalDpi="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theme="9" tint="-0.249977111117893"/>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1"/>
      <c r="B1" s="7">
        <f>CalendarYear</f>
        <v>2020</v>
      </c>
      <c r="C1" s="6" t="s">
        <v>18</v>
      </c>
      <c r="D1" s="6" t="s">
        <v>19</v>
      </c>
      <c r="E1" s="1"/>
      <c r="F1" s="1"/>
      <c r="G1" s="1"/>
      <c r="H1" s="6"/>
    </row>
    <row r="2" spans="1:8" ht="45" customHeight="1">
      <c r="B2" s="8" t="s">
        <v>9</v>
      </c>
      <c r="C2" s="8"/>
      <c r="D2" s="8"/>
      <c r="E2" s="8"/>
      <c r="F2" s="3"/>
    </row>
    <row r="3" spans="1:8" ht="18.75" customHeight="1">
      <c r="B3" s="5" t="str">
        <f>WeekStart</f>
        <v>S</v>
      </c>
      <c r="C3" s="5" t="str">
        <f t="shared" ref="C3:H3" si="0">LEFT(TEXT(C4,"ddd"),1)</f>
        <v>M</v>
      </c>
      <c r="D3" s="5" t="str">
        <f t="shared" si="0"/>
        <v>T</v>
      </c>
      <c r="E3" s="5" t="str">
        <f t="shared" si="0"/>
        <v>W</v>
      </c>
      <c r="F3" s="5" t="str">
        <f t="shared" si="0"/>
        <v>T</v>
      </c>
      <c r="G3" s="5" t="str">
        <f t="shared" si="0"/>
        <v>F</v>
      </c>
      <c r="H3" s="5" t="str">
        <f t="shared" si="0"/>
        <v>S</v>
      </c>
    </row>
    <row r="4" spans="1:8" ht="16.5" customHeight="1">
      <c r="B4" s="4">
        <f t="array" ref="B4:H4">DaysAndWeeks+DATE(CalendarYear,11,1)-WEEKDAY(DATE(CalendarYear,11,1),(WeekStart="M")+1)+1</f>
        <v>44136</v>
      </c>
      <c r="C4" s="4">
        <v>44137</v>
      </c>
      <c r="D4" s="4">
        <v>44138</v>
      </c>
      <c r="E4" s="4">
        <v>44139</v>
      </c>
      <c r="F4" s="4">
        <v>44140</v>
      </c>
      <c r="G4" s="4">
        <v>44141</v>
      </c>
      <c r="H4" s="4">
        <v>44142</v>
      </c>
    </row>
    <row r="5" spans="1:8" ht="39.75" customHeight="1">
      <c r="B5" s="12"/>
      <c r="C5" s="12"/>
      <c r="D5" s="12"/>
      <c r="E5" s="12"/>
      <c r="F5" s="12"/>
      <c r="G5" s="12"/>
      <c r="H5" s="12"/>
    </row>
    <row r="6" spans="1:8" ht="15" customHeight="1">
      <c r="B6" s="4">
        <f t="array" ref="B6:H6">DaysAndWeeks+DATE(CalendarYear,11,1)-WEEKDAY(DATE(CalendarYear,11,1),(WeekStart="M")+1)+8</f>
        <v>44143</v>
      </c>
      <c r="C6" s="4">
        <v>44144</v>
      </c>
      <c r="D6" s="4">
        <v>44145</v>
      </c>
      <c r="E6" s="4">
        <v>44146</v>
      </c>
      <c r="F6" s="4">
        <v>44147</v>
      </c>
      <c r="G6" s="4">
        <v>44148</v>
      </c>
      <c r="H6" s="4">
        <v>44149</v>
      </c>
    </row>
    <row r="7" spans="1:8" ht="39.75" customHeight="1">
      <c r="B7" s="12"/>
      <c r="C7" s="12"/>
      <c r="D7" s="12"/>
      <c r="E7" s="12"/>
      <c r="F7" s="12"/>
      <c r="G7" s="12"/>
      <c r="H7" s="12"/>
    </row>
    <row r="8" spans="1:8" ht="15" customHeight="1">
      <c r="B8" s="4">
        <f t="array" ref="B8:H8">DaysAndWeeks+DATE(CalendarYear,11,1)-WEEKDAY(DATE(CalendarYear,11,1),(WeekStart="M")+1)+15</f>
        <v>44150</v>
      </c>
      <c r="C8" s="4">
        <v>44151</v>
      </c>
      <c r="D8" s="4">
        <v>44152</v>
      </c>
      <c r="E8" s="4">
        <v>44153</v>
      </c>
      <c r="F8" s="4">
        <v>44154</v>
      </c>
      <c r="G8" s="4">
        <v>44155</v>
      </c>
      <c r="H8" s="4">
        <v>44156</v>
      </c>
    </row>
    <row r="9" spans="1:8" ht="39.75" customHeight="1">
      <c r="B9" s="12"/>
      <c r="C9" s="12"/>
      <c r="D9" s="12"/>
      <c r="E9" s="12"/>
      <c r="F9" s="12"/>
      <c r="G9" s="12"/>
      <c r="H9" s="12"/>
    </row>
    <row r="10" spans="1:8" ht="15" customHeight="1">
      <c r="B10" s="4">
        <f t="array" ref="B10:H10">DaysAndWeeks+DATE(CalendarYear,11,1)-WEEKDAY(DATE(CalendarYear,11,1),(WeekStart="M")+1)+22</f>
        <v>44157</v>
      </c>
      <c r="C10" s="4">
        <v>44158</v>
      </c>
      <c r="D10" s="4">
        <v>44159</v>
      </c>
      <c r="E10" s="4">
        <v>44160</v>
      </c>
      <c r="F10" s="4">
        <v>44161</v>
      </c>
      <c r="G10" s="4">
        <v>44162</v>
      </c>
      <c r="H10" s="4">
        <v>44163</v>
      </c>
    </row>
    <row r="11" spans="1:8" ht="40.5" customHeight="1">
      <c r="B11" s="12"/>
      <c r="C11" s="12"/>
      <c r="D11" s="12"/>
      <c r="E11" s="12"/>
      <c r="F11" s="12"/>
      <c r="G11" s="12"/>
      <c r="H11" s="12"/>
    </row>
    <row r="12" spans="1:8" ht="15" customHeight="1">
      <c r="B12" s="4">
        <f t="array" ref="B12:H12">DaysAndWeeks+DATE(CalendarYear,11,1)-WEEKDAY(DATE(CalendarYear,11,1),(WeekStart="M")+1)+29</f>
        <v>44164</v>
      </c>
      <c r="C12" s="4">
        <v>44165</v>
      </c>
      <c r="D12" s="4">
        <v>44166</v>
      </c>
      <c r="E12" s="4">
        <v>44167</v>
      </c>
      <c r="F12" s="4">
        <v>44168</v>
      </c>
      <c r="G12" s="4">
        <v>44169</v>
      </c>
      <c r="H12" s="4">
        <v>44170</v>
      </c>
    </row>
    <row r="13" spans="1:8" ht="39.75" customHeight="1">
      <c r="B13" s="12"/>
      <c r="C13" s="12"/>
      <c r="D13" s="12"/>
      <c r="E13" s="12"/>
      <c r="F13" s="12"/>
      <c r="G13" s="12"/>
      <c r="H13" s="12"/>
    </row>
    <row r="14" spans="1:8" ht="15" customHeight="1">
      <c r="B14" s="4">
        <f t="array" ref="B14:H14">DaysAndWeeks+DATE(CalendarYear,11,1)-WEEKDAY(DATE(CalendarYear,11,1),(WeekStart="M")+1)+36</f>
        <v>44171</v>
      </c>
      <c r="C14" s="4">
        <v>44172</v>
      </c>
      <c r="D14" s="4">
        <v>44173</v>
      </c>
      <c r="E14" s="4">
        <v>44174</v>
      </c>
      <c r="F14" s="4">
        <v>44175</v>
      </c>
      <c r="G14" s="4">
        <v>44176</v>
      </c>
      <c r="H14" s="4">
        <v>44177</v>
      </c>
    </row>
    <row r="15" spans="1:8" ht="39.75" customHeight="1">
      <c r="B15" s="12"/>
      <c r="C15" s="12"/>
      <c r="D15" s="12"/>
      <c r="E15" s="12"/>
      <c r="F15" s="12"/>
      <c r="G15" s="12"/>
      <c r="H15" s="12"/>
    </row>
  </sheetData>
  <conditionalFormatting sqref="B4:G4">
    <cfRule type="expression" dxfId="3" priority="2">
      <formula>DAY(B4)&gt;8</formula>
    </cfRule>
  </conditionalFormatting>
  <conditionalFormatting sqref="B12:H15">
    <cfRule type="expression" dxfId="2" priority="1">
      <formula>AND(DAY(B12)&gt;=1,DAY(B12)&lt;=15)</formula>
    </cfRule>
  </conditionalFormatting>
  <hyperlinks>
    <hyperlink ref="D1" location="DECEMBER!A1" tooltip="Navigation link to the next month" display="DECEMBER -&gt;" xr:uid="{00000000-0004-0000-0A00-000000000000}"/>
    <hyperlink ref="C1" location="OCTOBER!A1" tooltip="Navigation link to the previous month" display="&lt;- OCTOBER" xr:uid="{00000000-0004-0000-0A00-000001000000}"/>
  </hyperlinks>
  <printOptions horizontalCentered="1"/>
  <pageMargins left="0.09" right="0.5" top="0.75" bottom="0.75" header="0.3" footer="0.3"/>
  <pageSetup fitToHeight="0" orientation="landscape" horizontalDpi="4294967293" verticalDpi="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9" tint="-0.499984740745262"/>
    <pageSetUpPr fitToPage="1"/>
  </sheetPr>
  <dimension ref="A1:H15"/>
  <sheetViews>
    <sheetView showGridLines="0" zoomScaleNormal="100" workbookViewId="0">
      <selection activeCell="D1" sqref="D1"/>
    </sheetView>
  </sheetViews>
  <sheetFormatPr baseColWidth="10" defaultColWidth="8.83203125" defaultRowHeight="14"/>
  <cols>
    <col min="1" max="1" width="2.83203125" customWidth="1"/>
    <col min="2" max="8" width="13.83203125" customWidth="1"/>
  </cols>
  <sheetData>
    <row r="1" spans="1:8" ht="30" customHeight="1">
      <c r="A1" s="11"/>
      <c r="B1" s="7">
        <f>CalendarYear</f>
        <v>2020</v>
      </c>
      <c r="C1" s="6" t="s">
        <v>17</v>
      </c>
      <c r="D1" s="6" t="s">
        <v>34</v>
      </c>
      <c r="E1" s="1"/>
      <c r="F1" s="1"/>
      <c r="G1" s="1"/>
      <c r="H1" s="6"/>
    </row>
    <row r="2" spans="1:8" ht="45" customHeight="1">
      <c r="B2" s="8" t="s">
        <v>10</v>
      </c>
      <c r="C2" s="8"/>
      <c r="D2" s="8"/>
      <c r="E2" s="8"/>
      <c r="F2" s="3"/>
    </row>
    <row r="3" spans="1:8" ht="18.75" customHeight="1">
      <c r="B3" s="5" t="str">
        <f>WeekStart</f>
        <v>S</v>
      </c>
      <c r="C3" s="5" t="str">
        <f t="shared" ref="C3:H3" si="0">LEFT(TEXT(C4,"ddd"),1)</f>
        <v>M</v>
      </c>
      <c r="D3" s="5" t="str">
        <f t="shared" si="0"/>
        <v>T</v>
      </c>
      <c r="E3" s="5" t="str">
        <f t="shared" si="0"/>
        <v>W</v>
      </c>
      <c r="F3" s="5" t="str">
        <f t="shared" si="0"/>
        <v>T</v>
      </c>
      <c r="G3" s="5" t="str">
        <f t="shared" si="0"/>
        <v>F</v>
      </c>
      <c r="H3" s="5" t="str">
        <f t="shared" si="0"/>
        <v>S</v>
      </c>
    </row>
    <row r="4" spans="1:8" ht="16.5" customHeight="1">
      <c r="B4" s="4">
        <f t="array" ref="B4:H4">DaysAndWeeks+DATE(CalendarYear,12,1)-WEEKDAY(DATE(CalendarYear,12,1),(WeekStart="M")+1)+1</f>
        <v>44164</v>
      </c>
      <c r="C4" s="4">
        <v>44165</v>
      </c>
      <c r="D4" s="4">
        <v>44166</v>
      </c>
      <c r="E4" s="4">
        <v>44167</v>
      </c>
      <c r="F4" s="4">
        <v>44168</v>
      </c>
      <c r="G4" s="4">
        <v>44169</v>
      </c>
      <c r="H4" s="4">
        <v>44170</v>
      </c>
    </row>
    <row r="5" spans="1:8" ht="39.75" customHeight="1">
      <c r="B5" s="12"/>
      <c r="C5" s="12"/>
      <c r="D5" s="12"/>
      <c r="E5" s="12"/>
      <c r="F5" s="12"/>
      <c r="G5" s="12"/>
      <c r="H5" s="12"/>
    </row>
    <row r="6" spans="1:8" ht="15" customHeight="1">
      <c r="B6" s="4">
        <f t="array" ref="B6:H6">DaysAndWeeks+DATE(CalendarYear,12,1)-WEEKDAY(DATE(CalendarYear,12,1),(WeekStart="M")+1)+8</f>
        <v>44171</v>
      </c>
      <c r="C6" s="4">
        <v>44172</v>
      </c>
      <c r="D6" s="4">
        <v>44173</v>
      </c>
      <c r="E6" s="4">
        <v>44174</v>
      </c>
      <c r="F6" s="4">
        <v>44175</v>
      </c>
      <c r="G6" s="4">
        <v>44176</v>
      </c>
      <c r="H6" s="4">
        <v>44177</v>
      </c>
    </row>
    <row r="7" spans="1:8" ht="39.75" customHeight="1">
      <c r="B7" s="12"/>
      <c r="C7" s="12"/>
      <c r="D7" s="12"/>
      <c r="E7" s="12"/>
      <c r="F7" s="12"/>
      <c r="G7" s="12"/>
      <c r="H7" s="12"/>
    </row>
    <row r="8" spans="1:8" ht="15" customHeight="1">
      <c r="B8" s="4">
        <f t="array" ref="B8:H8">DaysAndWeeks+DATE(CalendarYear,12,1)-WEEKDAY(DATE(CalendarYear,12,1),(WeekStart="M")+1)+15</f>
        <v>44178</v>
      </c>
      <c r="C8" s="4">
        <v>44179</v>
      </c>
      <c r="D8" s="4">
        <v>44180</v>
      </c>
      <c r="E8" s="4">
        <v>44181</v>
      </c>
      <c r="F8" s="4">
        <v>44182</v>
      </c>
      <c r="G8" s="4">
        <v>44183</v>
      </c>
      <c r="H8" s="4">
        <v>44184</v>
      </c>
    </row>
    <row r="9" spans="1:8" ht="39.75" customHeight="1">
      <c r="B9" s="12"/>
      <c r="C9" s="12"/>
      <c r="D9" s="12"/>
      <c r="E9" s="12"/>
      <c r="F9" s="12"/>
      <c r="G9" s="12"/>
      <c r="H9" s="12"/>
    </row>
    <row r="10" spans="1:8" ht="15" customHeight="1">
      <c r="B10" s="4">
        <f t="array" ref="B10:H10">DaysAndWeeks+DATE(CalendarYear,12,1)-WEEKDAY(DATE(CalendarYear,12,1),(WeekStart="M")+1)+22</f>
        <v>44185</v>
      </c>
      <c r="C10" s="4">
        <v>44186</v>
      </c>
      <c r="D10" s="4">
        <v>44187</v>
      </c>
      <c r="E10" s="4">
        <v>44188</v>
      </c>
      <c r="F10" s="4">
        <v>44189</v>
      </c>
      <c r="G10" s="4">
        <v>44190</v>
      </c>
      <c r="H10" s="4">
        <v>44191</v>
      </c>
    </row>
    <row r="11" spans="1:8" ht="40.5" customHeight="1">
      <c r="B11" s="12"/>
      <c r="C11" s="12"/>
      <c r="D11" s="12"/>
      <c r="E11" s="12"/>
      <c r="F11" s="12"/>
      <c r="G11" s="12"/>
      <c r="H11" s="12"/>
    </row>
    <row r="12" spans="1:8" ht="15" customHeight="1">
      <c r="B12" s="4">
        <f t="array" ref="B12:H12">DaysAndWeeks+DATE(CalendarYear,12,1)-WEEKDAY(DATE(CalendarYear,12,1),(WeekStart="M")+1)+29</f>
        <v>44192</v>
      </c>
      <c r="C12" s="4">
        <v>44193</v>
      </c>
      <c r="D12" s="4">
        <v>44194</v>
      </c>
      <c r="E12" s="4">
        <v>44195</v>
      </c>
      <c r="F12" s="4">
        <v>44196</v>
      </c>
      <c r="G12" s="4">
        <v>44197</v>
      </c>
      <c r="H12" s="4">
        <v>44198</v>
      </c>
    </row>
    <row r="13" spans="1:8" ht="39.75" customHeight="1">
      <c r="B13" s="12"/>
      <c r="C13" s="12"/>
      <c r="D13" s="12"/>
      <c r="E13" s="12"/>
      <c r="F13" s="12"/>
      <c r="G13" s="12"/>
      <c r="H13" s="12"/>
    </row>
    <row r="14" spans="1:8" ht="15" customHeight="1">
      <c r="B14" s="4">
        <f t="array" ref="B14:H14">DaysAndWeeks+DATE(CalendarYear,12,1)-WEEKDAY(DATE(CalendarYear,12,1),(WeekStart="M")+1)+36</f>
        <v>44199</v>
      </c>
      <c r="C14" s="4">
        <v>44200</v>
      </c>
      <c r="D14" s="4">
        <v>44201</v>
      </c>
      <c r="E14" s="4">
        <v>44202</v>
      </c>
      <c r="F14" s="4">
        <v>44203</v>
      </c>
      <c r="G14" s="4">
        <v>44204</v>
      </c>
      <c r="H14" s="4">
        <v>44205</v>
      </c>
    </row>
    <row r="15" spans="1:8" ht="39.75" customHeight="1">
      <c r="B15" s="12"/>
      <c r="C15" s="12"/>
      <c r="D15" s="12"/>
      <c r="E15" s="12"/>
      <c r="F15" s="12"/>
      <c r="G15" s="12"/>
      <c r="H15" s="12"/>
    </row>
  </sheetData>
  <conditionalFormatting sqref="B4:G4">
    <cfRule type="expression" dxfId="1" priority="2">
      <formula>DAY(B4)&gt;8</formula>
    </cfRule>
  </conditionalFormatting>
  <conditionalFormatting sqref="B12:H15">
    <cfRule type="expression" dxfId="0" priority="1">
      <formula>AND(DAY(B12)&gt;=1,DAY(B12)&lt;=15)</formula>
    </cfRule>
  </conditionalFormatting>
  <hyperlinks>
    <hyperlink ref="C1" location="NOVEMBER!A1" tooltip="Navigation link to the previous month" display="&lt;- NOVEMBER" xr:uid="{00000000-0004-0000-0B00-000000000000}"/>
    <hyperlink ref="D1" location="JANUARY!A1" tooltip="Navigation link back to January" display="JANUARY -&gt;" xr:uid="{00000000-0004-0000-0B00-000001000000}"/>
  </hyperlinks>
  <printOptions horizontalCentered="1"/>
  <pageMargins left="0.09" right="0.5" top="0.75" bottom="0.75" header="0.3" footer="0.3"/>
  <pageSetup fitToHeight="0" orientation="landscape" horizontalDpi="4294967293"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theme="0" tint="-4.9989318521683403E-2"/>
    <pageSetUpPr fitToPage="1"/>
  </sheetPr>
  <dimension ref="B1:H15"/>
  <sheetViews>
    <sheetView showGridLines="0" zoomScaleNormal="100" workbookViewId="0"/>
  </sheetViews>
  <sheetFormatPr baseColWidth="10" defaultColWidth="8.83203125" defaultRowHeight="14"/>
  <cols>
    <col min="1" max="1" width="2.83203125" customWidth="1"/>
    <col min="2" max="8" width="13.83203125" customWidth="1"/>
  </cols>
  <sheetData>
    <row r="1" spans="2:8" ht="30" customHeight="1">
      <c r="B1" s="7">
        <f>CalendarYear</f>
        <v>2020</v>
      </c>
      <c r="C1" s="6" t="s">
        <v>14</v>
      </c>
      <c r="D1" s="6" t="s">
        <v>13</v>
      </c>
      <c r="E1" s="1"/>
    </row>
    <row r="2" spans="2:8" ht="45" customHeight="1">
      <c r="B2" s="8" t="s">
        <v>1</v>
      </c>
      <c r="C2" s="8"/>
      <c r="D2" s="8"/>
      <c r="E2" s="8"/>
      <c r="F2" s="3"/>
    </row>
    <row r="3" spans="2:8" ht="18.75" customHeight="1">
      <c r="B3" s="5" t="str">
        <f>WeekStart</f>
        <v>S</v>
      </c>
      <c r="C3" s="5" t="str">
        <f t="shared" ref="C3:H3" si="0">LEFT(TEXT(C4,"ddd"),1)</f>
        <v>M</v>
      </c>
      <c r="D3" s="5" t="str">
        <f t="shared" si="0"/>
        <v>T</v>
      </c>
      <c r="E3" s="5" t="str">
        <f t="shared" si="0"/>
        <v>W</v>
      </c>
      <c r="F3" s="5" t="str">
        <f t="shared" si="0"/>
        <v>T</v>
      </c>
      <c r="G3" s="5" t="str">
        <f t="shared" si="0"/>
        <v>F</v>
      </c>
      <c r="H3" s="5" t="str">
        <f t="shared" si="0"/>
        <v>S</v>
      </c>
    </row>
    <row r="4" spans="2:8" ht="16.5" customHeight="1">
      <c r="B4" s="4">
        <f t="array" ref="B4:H4">DaysAndWeeks+DATE(CalendarYear,2,1)-WEEKDAY(DATE(CalendarYear,2,1),(WeekStart="M")+1)+1</f>
        <v>43856</v>
      </c>
      <c r="C4" s="4">
        <v>43857</v>
      </c>
      <c r="D4" s="4">
        <v>43858</v>
      </c>
      <c r="E4" s="4">
        <v>43859</v>
      </c>
      <c r="F4" s="4">
        <v>43860</v>
      </c>
      <c r="G4" s="4">
        <v>43861</v>
      </c>
      <c r="H4" s="4">
        <v>43862</v>
      </c>
    </row>
    <row r="5" spans="2:8" ht="39.75" customHeight="1">
      <c r="B5" s="12"/>
      <c r="C5" s="12"/>
      <c r="D5" s="12"/>
      <c r="E5" s="12"/>
      <c r="F5" s="12"/>
      <c r="G5" s="12"/>
      <c r="H5" s="12"/>
    </row>
    <row r="6" spans="2:8" ht="15" customHeight="1">
      <c r="B6" s="4">
        <f t="array" ref="B6:H6">DaysAndWeeks+DATE(CalendarYear,2,1)-WEEKDAY(DATE(CalendarYear,2,1),(WeekStart="M")+1)+8</f>
        <v>43863</v>
      </c>
      <c r="C6" s="4">
        <v>43864</v>
      </c>
      <c r="D6" s="4">
        <v>43865</v>
      </c>
      <c r="E6" s="4">
        <v>43866</v>
      </c>
      <c r="F6" s="4">
        <v>43867</v>
      </c>
      <c r="G6" s="4">
        <v>43868</v>
      </c>
      <c r="H6" s="4">
        <v>43869</v>
      </c>
    </row>
    <row r="7" spans="2:8" ht="39.75" customHeight="1">
      <c r="B7" s="12"/>
      <c r="C7" s="12"/>
      <c r="D7" s="12"/>
      <c r="E7" s="12"/>
      <c r="F7" s="12"/>
      <c r="G7" s="12"/>
      <c r="H7" s="12"/>
    </row>
    <row r="8" spans="2:8" ht="15" customHeight="1">
      <c r="B8" s="4">
        <f t="array" ref="B8:H8">DaysAndWeeks+DATE(CalendarYear,2,1)-WEEKDAY(DATE(CalendarYear,2,1),(WeekStart="M")+1)+15</f>
        <v>43870</v>
      </c>
      <c r="C8" s="4">
        <v>43871</v>
      </c>
      <c r="D8" s="4">
        <v>43872</v>
      </c>
      <c r="E8" s="4">
        <v>43873</v>
      </c>
      <c r="F8" s="4">
        <v>43874</v>
      </c>
      <c r="G8" s="4">
        <v>43875</v>
      </c>
      <c r="H8" s="4">
        <v>43876</v>
      </c>
    </row>
    <row r="9" spans="2:8" ht="39.75" customHeight="1">
      <c r="B9" s="12"/>
      <c r="C9" s="12"/>
      <c r="D9" s="12"/>
      <c r="E9" s="12"/>
      <c r="F9" s="12"/>
      <c r="G9" s="12"/>
      <c r="H9" s="12"/>
    </row>
    <row r="10" spans="2:8" ht="15" customHeight="1">
      <c r="B10" s="4">
        <f t="array" ref="B10:H10">DaysAndWeeks+DATE(CalendarYear,2,1)-WEEKDAY(DATE(CalendarYear,2,1),(WeekStart="M")+1)+22</f>
        <v>43877</v>
      </c>
      <c r="C10" s="4">
        <v>43878</v>
      </c>
      <c r="D10" s="4">
        <v>43879</v>
      </c>
      <c r="E10" s="4">
        <v>43880</v>
      </c>
      <c r="F10" s="4">
        <v>43881</v>
      </c>
      <c r="G10" s="4">
        <v>43882</v>
      </c>
      <c r="H10" s="4">
        <v>43883</v>
      </c>
    </row>
    <row r="11" spans="2:8" ht="40.5" customHeight="1">
      <c r="B11" s="12"/>
      <c r="C11" s="12"/>
      <c r="D11" s="12"/>
      <c r="E11" s="12"/>
      <c r="F11" s="12"/>
      <c r="G11" s="12"/>
      <c r="H11" s="12"/>
    </row>
    <row r="12" spans="2:8" ht="15" customHeight="1">
      <c r="B12" s="4">
        <f t="array" ref="B12:H12">DaysAndWeeks+DATE(CalendarYear,2,1)-WEEKDAY(DATE(CalendarYear,2,1),(WeekStart="M")+1)+29</f>
        <v>43884</v>
      </c>
      <c r="C12" s="4">
        <v>43885</v>
      </c>
      <c r="D12" s="4">
        <v>43886</v>
      </c>
      <c r="E12" s="4">
        <v>43887</v>
      </c>
      <c r="F12" s="4">
        <v>43888</v>
      </c>
      <c r="G12" s="4">
        <v>43889</v>
      </c>
      <c r="H12" s="4">
        <v>43890</v>
      </c>
    </row>
    <row r="13" spans="2:8" ht="39.75" customHeight="1">
      <c r="B13" s="12"/>
      <c r="C13" s="12"/>
      <c r="D13" s="12"/>
      <c r="E13" s="12"/>
      <c r="F13" s="12"/>
      <c r="G13" s="12"/>
      <c r="H13" s="12"/>
    </row>
    <row r="14" spans="2:8" ht="15" customHeight="1">
      <c r="B14" s="4">
        <f t="array" ref="B14:H14">DaysAndWeeks+DATE(CalendarYear,2,1)-WEEKDAY(DATE(CalendarYear,2,1),(WeekStart="M")+1)+36</f>
        <v>43891</v>
      </c>
      <c r="C14" s="4">
        <v>43892</v>
      </c>
      <c r="D14" s="4">
        <v>43893</v>
      </c>
      <c r="E14" s="4">
        <v>43894</v>
      </c>
      <c r="F14" s="4">
        <v>43895</v>
      </c>
      <c r="G14" s="4">
        <v>43896</v>
      </c>
      <c r="H14" s="4">
        <v>43897</v>
      </c>
    </row>
    <row r="15" spans="2:8" ht="39.75" customHeight="1">
      <c r="B15" s="12"/>
      <c r="C15" s="12"/>
      <c r="D15" s="12"/>
      <c r="E15" s="12"/>
      <c r="F15" s="12"/>
      <c r="G15" s="12"/>
      <c r="H15" s="12"/>
    </row>
  </sheetData>
  <conditionalFormatting sqref="B4:G4">
    <cfRule type="expression" dxfId="21" priority="2">
      <formula>DAY(B4)&gt;8</formula>
    </cfRule>
  </conditionalFormatting>
  <conditionalFormatting sqref="B12:H15">
    <cfRule type="expression" dxfId="20" priority="1">
      <formula>AND(DAY(B12)&gt;=1,DAY(B12)&lt;=15)</formula>
    </cfRule>
  </conditionalFormatting>
  <hyperlinks>
    <hyperlink ref="D1" location="MARCH!A1" tooltip="Navigation link to the next month" display="MARCH" xr:uid="{00000000-0004-0000-0100-000000000000}"/>
    <hyperlink ref="C1" location="JANUARY!A1" tooltip="Navigation link to the previous month" display="JANUARY" xr:uid="{00000000-0004-0000-0100-000001000000}"/>
  </hyperlinks>
  <printOptions horizontalCentered="1"/>
  <pageMargins left="0.09" right="0.5" top="0.75" bottom="0.75" header="0.3" footer="0.3"/>
  <pageSetup fitToHeight="0" orientation="landscape" horizontalDpi="4294967293"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0" tint="-0.14999847407452621"/>
    <pageSetUpPr fitToPage="1"/>
  </sheetPr>
  <dimension ref="B1:H15"/>
  <sheetViews>
    <sheetView showGridLines="0" zoomScaleNormal="100" workbookViewId="0"/>
  </sheetViews>
  <sheetFormatPr baseColWidth="10" defaultColWidth="8.83203125" defaultRowHeight="14"/>
  <cols>
    <col min="1" max="1" width="2.83203125" customWidth="1"/>
    <col min="2" max="8" width="13.83203125" customWidth="1"/>
  </cols>
  <sheetData>
    <row r="1" spans="2:8" ht="30" customHeight="1">
      <c r="B1" s="7">
        <f>CalendarYear</f>
        <v>2020</v>
      </c>
      <c r="C1" s="6" t="s">
        <v>16</v>
      </c>
      <c r="D1" s="6" t="s">
        <v>15</v>
      </c>
      <c r="E1" s="1"/>
      <c r="F1" s="1"/>
      <c r="G1" s="1"/>
      <c r="H1" s="6"/>
    </row>
    <row r="2" spans="2:8" ht="45" customHeight="1">
      <c r="B2" s="8" t="s">
        <v>2</v>
      </c>
      <c r="C2" s="8"/>
      <c r="D2" s="8"/>
      <c r="E2" s="8"/>
      <c r="F2" s="3"/>
    </row>
    <row r="3" spans="2:8" ht="18.75" customHeight="1">
      <c r="B3" s="5" t="str">
        <f>WeekStart</f>
        <v>S</v>
      </c>
      <c r="C3" s="5" t="str">
        <f t="shared" ref="C3:H3" si="0">LEFT(TEXT(C4,"ddd"),1)</f>
        <v>M</v>
      </c>
      <c r="D3" s="5" t="str">
        <f t="shared" si="0"/>
        <v>T</v>
      </c>
      <c r="E3" s="5" t="str">
        <f t="shared" si="0"/>
        <v>W</v>
      </c>
      <c r="F3" s="5" t="str">
        <f t="shared" si="0"/>
        <v>T</v>
      </c>
      <c r="G3" s="5" t="str">
        <f t="shared" si="0"/>
        <v>F</v>
      </c>
      <c r="H3" s="5" t="str">
        <f t="shared" si="0"/>
        <v>S</v>
      </c>
    </row>
    <row r="4" spans="2:8" ht="16.5" customHeight="1">
      <c r="B4" s="4">
        <f t="array" ref="B4:H4">DaysAndWeeks+DATE(CalendarYear,3,1)-WEEKDAY(DATE(CalendarYear,3,1),(WeekStart="M")+1)+1</f>
        <v>43891</v>
      </c>
      <c r="C4" s="4">
        <v>43892</v>
      </c>
      <c r="D4" s="4">
        <v>43893</v>
      </c>
      <c r="E4" s="4">
        <v>43894</v>
      </c>
      <c r="F4" s="4">
        <v>43895</v>
      </c>
      <c r="G4" s="4">
        <v>43896</v>
      </c>
      <c r="H4" s="4">
        <v>43897</v>
      </c>
    </row>
    <row r="5" spans="2:8" ht="39.75" customHeight="1">
      <c r="B5" s="12"/>
      <c r="C5" s="12"/>
      <c r="D5" s="12"/>
      <c r="E5" s="12"/>
      <c r="F5" s="12"/>
      <c r="G5" s="12"/>
      <c r="H5" s="12"/>
    </row>
    <row r="6" spans="2:8" ht="15" customHeight="1">
      <c r="B6" s="4">
        <f t="array" ref="B6:H6">DaysAndWeeks+DATE(CalendarYear,3,1)-WEEKDAY(DATE(CalendarYear,3,1),(WeekStart="M")+1)+8</f>
        <v>43898</v>
      </c>
      <c r="C6" s="4">
        <v>43899</v>
      </c>
      <c r="D6" s="4">
        <v>43900</v>
      </c>
      <c r="E6" s="4">
        <v>43901</v>
      </c>
      <c r="F6" s="4">
        <v>43902</v>
      </c>
      <c r="G6" s="4">
        <v>43903</v>
      </c>
      <c r="H6" s="4">
        <v>43904</v>
      </c>
    </row>
    <row r="7" spans="2:8" ht="39.75" customHeight="1">
      <c r="B7" s="12"/>
      <c r="C7" s="12"/>
      <c r="D7" s="12"/>
      <c r="E7" s="12"/>
      <c r="F7" s="12"/>
      <c r="G7" s="12"/>
      <c r="H7" s="12"/>
    </row>
    <row r="8" spans="2:8" ht="15" customHeight="1">
      <c r="B8" s="4">
        <f t="array" ref="B8:H8">DaysAndWeeks+DATE(CalendarYear,3,1)-WEEKDAY(DATE(CalendarYear,3,1),(WeekStart="M")+1)+15</f>
        <v>43905</v>
      </c>
      <c r="C8" s="4">
        <v>43906</v>
      </c>
      <c r="D8" s="4">
        <v>43907</v>
      </c>
      <c r="E8" s="4">
        <v>43908</v>
      </c>
      <c r="F8" s="4">
        <v>43909</v>
      </c>
      <c r="G8" s="4">
        <v>43910</v>
      </c>
      <c r="H8" s="4">
        <v>43911</v>
      </c>
    </row>
    <row r="9" spans="2:8" ht="39.75" customHeight="1">
      <c r="B9" s="12"/>
      <c r="C9" s="12"/>
      <c r="D9" s="12"/>
      <c r="E9" s="12"/>
      <c r="F9" s="12"/>
      <c r="G9" s="12"/>
      <c r="H9" s="12"/>
    </row>
    <row r="10" spans="2:8" ht="15" customHeight="1">
      <c r="B10" s="4">
        <f t="array" ref="B10:H10">DaysAndWeeks+DATE(CalendarYear,3,1)-WEEKDAY(DATE(CalendarYear,3,1),(WeekStart="M")+1)+22</f>
        <v>43912</v>
      </c>
      <c r="C10" s="4">
        <v>43913</v>
      </c>
      <c r="D10" s="4">
        <v>43914</v>
      </c>
      <c r="E10" s="4">
        <v>43915</v>
      </c>
      <c r="F10" s="4">
        <v>43916</v>
      </c>
      <c r="G10" s="4">
        <v>43917</v>
      </c>
      <c r="H10" s="4">
        <v>43918</v>
      </c>
    </row>
    <row r="11" spans="2:8" ht="40.5" customHeight="1">
      <c r="B11" s="12"/>
      <c r="C11" s="12"/>
      <c r="D11" s="12"/>
      <c r="E11" s="12"/>
      <c r="F11" s="12"/>
      <c r="G11" s="12"/>
      <c r="H11" s="12"/>
    </row>
    <row r="12" spans="2:8" ht="15" customHeight="1">
      <c r="B12" s="4">
        <f t="array" ref="B12:H12">DaysAndWeeks+DATE(CalendarYear,3,1)-WEEKDAY(DATE(CalendarYear,3,1),(WeekStart="M")+1)+29</f>
        <v>43919</v>
      </c>
      <c r="C12" s="4">
        <v>43920</v>
      </c>
      <c r="D12" s="4">
        <v>43921</v>
      </c>
      <c r="E12" s="4">
        <v>43922</v>
      </c>
      <c r="F12" s="4">
        <v>43923</v>
      </c>
      <c r="G12" s="4">
        <v>43924</v>
      </c>
      <c r="H12" s="4">
        <v>43925</v>
      </c>
    </row>
    <row r="13" spans="2:8" ht="39.75" customHeight="1">
      <c r="B13" s="12"/>
      <c r="C13" s="12"/>
      <c r="D13" s="12"/>
      <c r="E13" s="12"/>
      <c r="F13" s="12"/>
      <c r="G13" s="12"/>
      <c r="H13" s="12"/>
    </row>
    <row r="14" spans="2:8" ht="15" customHeight="1">
      <c r="B14" s="4">
        <f t="array" ref="B14:H14">DaysAndWeeks+DATE(CalendarYear,3,1)-WEEKDAY(DATE(CalendarYear,3,1),(WeekStart="M")+1)+36</f>
        <v>43926</v>
      </c>
      <c r="C14" s="4">
        <v>43927</v>
      </c>
      <c r="D14" s="4">
        <v>43928</v>
      </c>
      <c r="E14" s="4">
        <v>43929</v>
      </c>
      <c r="F14" s="4">
        <v>43930</v>
      </c>
      <c r="G14" s="4">
        <v>43931</v>
      </c>
      <c r="H14" s="4">
        <v>43932</v>
      </c>
    </row>
    <row r="15" spans="2:8" ht="39.75" customHeight="1">
      <c r="B15" s="12"/>
      <c r="C15" s="12"/>
      <c r="D15" s="12"/>
      <c r="E15" s="12"/>
      <c r="F15" s="12"/>
      <c r="G15" s="12"/>
      <c r="H15" s="12"/>
    </row>
  </sheetData>
  <conditionalFormatting sqref="B4:G4">
    <cfRule type="expression" dxfId="19" priority="2">
      <formula>DAY(B4)&gt;8</formula>
    </cfRule>
  </conditionalFormatting>
  <conditionalFormatting sqref="B12:H15">
    <cfRule type="expression" dxfId="18" priority="1">
      <formula>AND(DAY(B12)&gt;=1,DAY(B12)&lt;=15)</formula>
    </cfRule>
  </conditionalFormatting>
  <hyperlinks>
    <hyperlink ref="D1" location="APRIL!A1" tooltip="Navigation link to the next month" display="APRIL -&gt;" xr:uid="{00000000-0004-0000-0200-000000000000}"/>
    <hyperlink ref="C1" location="FEBRUARY!A1" tooltip="Navigation link to the previous month" display="&lt;- FEBRUARY" xr:uid="{00000000-0004-0000-0200-000001000000}"/>
  </hyperlinks>
  <printOptions horizontalCentered="1"/>
  <pageMargins left="0.09" right="0.5" top="0.75" bottom="0.75" header="0.3" footer="0.3"/>
  <pageSetup fitToHeight="0" orientation="landscape" horizontalDpi="4294967293" verticalDpi="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theme="0" tint="-0.249977111117893"/>
    <pageSetUpPr fitToPage="1"/>
  </sheetPr>
  <dimension ref="B1:H15"/>
  <sheetViews>
    <sheetView showGridLines="0" zoomScaleNormal="100" workbookViewId="0"/>
  </sheetViews>
  <sheetFormatPr baseColWidth="10" defaultColWidth="8.83203125" defaultRowHeight="14"/>
  <cols>
    <col min="1" max="1" width="2.83203125" customWidth="1"/>
    <col min="2" max="8" width="13.83203125" customWidth="1"/>
  </cols>
  <sheetData>
    <row r="1" spans="2:8" ht="30" customHeight="1">
      <c r="B1" s="7">
        <f>CalendarYear</f>
        <v>2020</v>
      </c>
      <c r="C1" s="6" t="s">
        <v>20</v>
      </c>
      <c r="D1" s="6" t="s">
        <v>21</v>
      </c>
      <c r="E1" s="1"/>
      <c r="F1" s="1"/>
      <c r="G1" s="1"/>
      <c r="H1" s="6"/>
    </row>
    <row r="2" spans="2:8" ht="45" customHeight="1">
      <c r="B2" s="8" t="s">
        <v>3</v>
      </c>
      <c r="C2" s="8"/>
      <c r="D2" s="8"/>
      <c r="E2" s="8"/>
      <c r="F2" s="3"/>
    </row>
    <row r="3" spans="2:8" ht="18.75" customHeight="1">
      <c r="B3" s="5" t="str">
        <f>WeekStart</f>
        <v>S</v>
      </c>
      <c r="C3" s="5" t="str">
        <f t="shared" ref="C3:H3" si="0">LEFT(TEXT(C4,"ddd"),1)</f>
        <v>M</v>
      </c>
      <c r="D3" s="5" t="str">
        <f t="shared" si="0"/>
        <v>T</v>
      </c>
      <c r="E3" s="5" t="str">
        <f t="shared" si="0"/>
        <v>W</v>
      </c>
      <c r="F3" s="5" t="str">
        <f t="shared" si="0"/>
        <v>T</v>
      </c>
      <c r="G3" s="5" t="str">
        <f t="shared" si="0"/>
        <v>F</v>
      </c>
      <c r="H3" s="5" t="str">
        <f t="shared" si="0"/>
        <v>S</v>
      </c>
    </row>
    <row r="4" spans="2:8" ht="16.5" customHeight="1">
      <c r="B4" s="4">
        <f t="array" ref="B4:H4">DaysAndWeeks+DATE(CalendarYear,4,1)-WEEKDAY(DATE(CalendarYear,4,1),(WeekStart="M")+1)+1</f>
        <v>43919</v>
      </c>
      <c r="C4" s="4">
        <v>43920</v>
      </c>
      <c r="D4" s="4">
        <v>43921</v>
      </c>
      <c r="E4" s="4">
        <v>43922</v>
      </c>
      <c r="F4" s="4">
        <v>43923</v>
      </c>
      <c r="G4" s="4">
        <v>43924</v>
      </c>
      <c r="H4" s="4">
        <v>43925</v>
      </c>
    </row>
    <row r="5" spans="2:8" ht="39.75" customHeight="1">
      <c r="B5" s="12"/>
      <c r="C5" s="12"/>
      <c r="D5" s="12"/>
      <c r="E5" s="12"/>
      <c r="F5" s="12"/>
      <c r="G5" s="12"/>
      <c r="H5" s="12"/>
    </row>
    <row r="6" spans="2:8" ht="15" customHeight="1">
      <c r="B6" s="4">
        <f t="array" ref="B6:H6">DaysAndWeeks+DATE(CalendarYear,4,1)-WEEKDAY(DATE(CalendarYear,4,1),(WeekStart="M")+1)+8</f>
        <v>43926</v>
      </c>
      <c r="C6" s="4">
        <v>43927</v>
      </c>
      <c r="D6" s="4">
        <v>43928</v>
      </c>
      <c r="E6" s="4">
        <v>43929</v>
      </c>
      <c r="F6" s="4">
        <v>43930</v>
      </c>
      <c r="G6" s="4">
        <v>43931</v>
      </c>
      <c r="H6" s="4">
        <v>43932</v>
      </c>
    </row>
    <row r="7" spans="2:8" ht="39.75" customHeight="1">
      <c r="B7" s="12"/>
      <c r="C7" s="12"/>
      <c r="D7" s="12"/>
      <c r="E7" s="12"/>
      <c r="F7" s="12"/>
      <c r="G7" s="12"/>
      <c r="H7" s="12"/>
    </row>
    <row r="8" spans="2:8" ht="15" customHeight="1">
      <c r="B8" s="4">
        <f t="array" ref="B8:H8">DaysAndWeeks+DATE(CalendarYear,4,1)-WEEKDAY(DATE(CalendarYear,4,1),(WeekStart="M")+1)+15</f>
        <v>43933</v>
      </c>
      <c r="C8" s="4">
        <v>43934</v>
      </c>
      <c r="D8" s="4">
        <v>43935</v>
      </c>
      <c r="E8" s="4">
        <v>43936</v>
      </c>
      <c r="F8" s="4">
        <v>43937</v>
      </c>
      <c r="G8" s="4">
        <v>43938</v>
      </c>
      <c r="H8" s="4">
        <v>43939</v>
      </c>
    </row>
    <row r="9" spans="2:8" ht="39.75" customHeight="1">
      <c r="B9" s="12"/>
      <c r="C9" s="12"/>
      <c r="D9" s="12"/>
      <c r="E9" s="12"/>
      <c r="F9" s="12"/>
      <c r="G9" s="12"/>
      <c r="H9" s="12"/>
    </row>
    <row r="10" spans="2:8" ht="15" customHeight="1">
      <c r="B10" s="4">
        <f t="array" ref="B10:H10">DaysAndWeeks+DATE(CalendarYear,4,1)-WEEKDAY(DATE(CalendarYear,4,1),(WeekStart="M")+1)+22</f>
        <v>43940</v>
      </c>
      <c r="C10" s="4">
        <v>43941</v>
      </c>
      <c r="D10" s="4">
        <v>43942</v>
      </c>
      <c r="E10" s="4">
        <v>43943</v>
      </c>
      <c r="F10" s="4">
        <v>43944</v>
      </c>
      <c r="G10" s="4">
        <v>43945</v>
      </c>
      <c r="H10" s="4">
        <v>43946</v>
      </c>
    </row>
    <row r="11" spans="2:8" ht="40.5" customHeight="1">
      <c r="B11" s="12"/>
      <c r="C11" s="12"/>
      <c r="D11" s="12"/>
      <c r="E11" s="12"/>
      <c r="F11" s="12"/>
      <c r="G11" s="12"/>
      <c r="H11" s="12"/>
    </row>
    <row r="12" spans="2:8" ht="15" customHeight="1">
      <c r="B12" s="4">
        <f t="array" ref="B12:H12">DaysAndWeeks+DATE(CalendarYear,4,1)-WEEKDAY(DATE(CalendarYear,4,1),(WeekStart="M")+1)+29</f>
        <v>43947</v>
      </c>
      <c r="C12" s="4">
        <v>43948</v>
      </c>
      <c r="D12" s="4">
        <v>43949</v>
      </c>
      <c r="E12" s="4">
        <v>43950</v>
      </c>
      <c r="F12" s="4">
        <v>43951</v>
      </c>
      <c r="G12" s="4">
        <v>43952</v>
      </c>
      <c r="H12" s="4">
        <v>43953</v>
      </c>
    </row>
    <row r="13" spans="2:8" ht="39.75" customHeight="1">
      <c r="B13" s="12"/>
      <c r="C13" s="12"/>
      <c r="D13" s="12"/>
      <c r="E13" s="12"/>
      <c r="F13" s="12"/>
      <c r="G13" s="12"/>
      <c r="H13" s="12"/>
    </row>
    <row r="14" spans="2:8" ht="15" customHeight="1">
      <c r="B14" s="4">
        <f t="array" ref="B14:H14">DaysAndWeeks+DATE(CalendarYear,4,1)-WEEKDAY(DATE(CalendarYear,4,1),(WeekStart="M")+1)+36</f>
        <v>43954</v>
      </c>
      <c r="C14" s="4">
        <v>43955</v>
      </c>
      <c r="D14" s="4">
        <v>43956</v>
      </c>
      <c r="E14" s="4">
        <v>43957</v>
      </c>
      <c r="F14" s="4">
        <v>43958</v>
      </c>
      <c r="G14" s="4">
        <v>43959</v>
      </c>
      <c r="H14" s="4">
        <v>43960</v>
      </c>
    </row>
    <row r="15" spans="2:8" ht="39.75" customHeight="1">
      <c r="B15" s="12"/>
      <c r="C15" s="12"/>
      <c r="D15" s="12"/>
      <c r="E15" s="12"/>
      <c r="F15" s="12"/>
      <c r="G15" s="12"/>
      <c r="H15" s="12"/>
    </row>
  </sheetData>
  <conditionalFormatting sqref="B4:G4">
    <cfRule type="expression" dxfId="17" priority="2">
      <formula>DAY(B4)&gt;8</formula>
    </cfRule>
  </conditionalFormatting>
  <conditionalFormatting sqref="B12:H15">
    <cfRule type="expression" dxfId="16" priority="1">
      <formula>AND(DAY(B12)&gt;=1,DAY(B12)&lt;=15)</formula>
    </cfRule>
  </conditionalFormatting>
  <hyperlinks>
    <hyperlink ref="D1" location="MAY!A1" tooltip="Navigation link to the next month" display="MAY -&gt;" xr:uid="{00000000-0004-0000-0300-000000000000}"/>
    <hyperlink ref="C1" location="MARCH!A1" tooltip="Navigation link to the previous month" display="&lt;- MARCH" xr:uid="{00000000-0004-0000-0300-000001000000}"/>
  </hyperlinks>
  <printOptions horizontalCentered="1"/>
  <pageMargins left="0.09" right="0.5" top="0.75" bottom="0.75" header="0.3" footer="0.3"/>
  <pageSetup fitToHeight="0" orientation="landscape" horizontalDpi="4294967293" verticalDpi="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theme="0" tint="-0.34998626667073579"/>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1"/>
      <c r="B1" s="7">
        <f>CalendarYear</f>
        <v>2020</v>
      </c>
      <c r="C1" s="6" t="s">
        <v>22</v>
      </c>
      <c r="D1" s="6" t="s">
        <v>23</v>
      </c>
      <c r="E1" s="1"/>
      <c r="F1" s="1"/>
      <c r="G1" s="1"/>
      <c r="H1" s="6"/>
    </row>
    <row r="2" spans="1:8" ht="45" customHeight="1">
      <c r="B2" s="8" t="s">
        <v>0</v>
      </c>
      <c r="C2" s="8"/>
      <c r="D2" s="8"/>
      <c r="E2" s="8"/>
      <c r="F2" s="3"/>
    </row>
    <row r="3" spans="1:8" ht="18.75" customHeight="1">
      <c r="B3" s="5" t="str">
        <f>WeekStart</f>
        <v>S</v>
      </c>
      <c r="C3" s="5" t="str">
        <f t="shared" ref="C3:H3" si="0">LEFT(TEXT(C4,"ddd"),1)</f>
        <v>M</v>
      </c>
      <c r="D3" s="5" t="str">
        <f t="shared" si="0"/>
        <v>T</v>
      </c>
      <c r="E3" s="5" t="str">
        <f t="shared" si="0"/>
        <v>W</v>
      </c>
      <c r="F3" s="5" t="str">
        <f t="shared" si="0"/>
        <v>T</v>
      </c>
      <c r="G3" s="5" t="str">
        <f t="shared" si="0"/>
        <v>F</v>
      </c>
      <c r="H3" s="5" t="str">
        <f t="shared" si="0"/>
        <v>S</v>
      </c>
    </row>
    <row r="4" spans="1:8" ht="16.5" customHeight="1">
      <c r="B4" s="4">
        <f t="array" ref="B4:H4">DaysAndWeeks+DATE(CalendarYear,5,1)-WEEKDAY(DATE(CalendarYear,5,1),(WeekStart="M")+1)+1</f>
        <v>43947</v>
      </c>
      <c r="C4" s="4">
        <v>43948</v>
      </c>
      <c r="D4" s="4">
        <v>43949</v>
      </c>
      <c r="E4" s="4">
        <v>43950</v>
      </c>
      <c r="F4" s="4">
        <v>43951</v>
      </c>
      <c r="G4" s="4">
        <v>43952</v>
      </c>
      <c r="H4" s="4">
        <v>43953</v>
      </c>
    </row>
    <row r="5" spans="1:8" ht="39.75" customHeight="1">
      <c r="B5" s="12"/>
      <c r="C5" s="12"/>
      <c r="D5" s="12"/>
      <c r="E5" s="12"/>
      <c r="F5" s="12"/>
      <c r="G5" s="12"/>
      <c r="H5" s="12"/>
    </row>
    <row r="6" spans="1:8" ht="15" customHeight="1">
      <c r="B6" s="4">
        <f t="array" ref="B6:H6">DaysAndWeeks+DATE(CalendarYear,5,1)-WEEKDAY(DATE(CalendarYear,5,1),(WeekStart="M")+1)+8</f>
        <v>43954</v>
      </c>
      <c r="C6" s="4">
        <v>43955</v>
      </c>
      <c r="D6" s="4">
        <v>43956</v>
      </c>
      <c r="E6" s="4">
        <v>43957</v>
      </c>
      <c r="F6" s="4">
        <v>43958</v>
      </c>
      <c r="G6" s="4">
        <v>43959</v>
      </c>
      <c r="H6" s="4">
        <v>43960</v>
      </c>
    </row>
    <row r="7" spans="1:8" ht="39.75" customHeight="1">
      <c r="B7" s="12"/>
      <c r="C7" s="12"/>
      <c r="D7" s="12"/>
      <c r="E7" s="12"/>
      <c r="F7" s="12"/>
      <c r="G7" s="12"/>
      <c r="H7" s="12"/>
    </row>
    <row r="8" spans="1:8" ht="15" customHeight="1">
      <c r="B8" s="4">
        <f t="array" ref="B8:H8">DaysAndWeeks+DATE(CalendarYear,5,1)-WEEKDAY(DATE(CalendarYear,5,1),(WeekStart="M")+1)+15</f>
        <v>43961</v>
      </c>
      <c r="C8" s="4">
        <v>43962</v>
      </c>
      <c r="D8" s="4">
        <v>43963</v>
      </c>
      <c r="E8" s="4">
        <v>43964</v>
      </c>
      <c r="F8" s="4">
        <v>43965</v>
      </c>
      <c r="G8" s="4">
        <v>43966</v>
      </c>
      <c r="H8" s="4">
        <v>43967</v>
      </c>
    </row>
    <row r="9" spans="1:8" ht="39.75" customHeight="1">
      <c r="B9" s="12"/>
      <c r="C9" s="12"/>
      <c r="D9" s="12"/>
      <c r="E9" s="12"/>
      <c r="F9" s="12"/>
      <c r="G9" s="12"/>
      <c r="H9" s="12"/>
    </row>
    <row r="10" spans="1:8" ht="15" customHeight="1">
      <c r="B10" s="4">
        <f t="array" ref="B10:H10">DaysAndWeeks+DATE(CalendarYear,5,1)-WEEKDAY(DATE(CalendarYear,5,1),(WeekStart="M")+1)+22</f>
        <v>43968</v>
      </c>
      <c r="C10" s="4">
        <v>43969</v>
      </c>
      <c r="D10" s="4">
        <v>43970</v>
      </c>
      <c r="E10" s="4">
        <v>43971</v>
      </c>
      <c r="F10" s="4">
        <v>43972</v>
      </c>
      <c r="G10" s="4">
        <v>43973</v>
      </c>
      <c r="H10" s="4">
        <v>43974</v>
      </c>
    </row>
    <row r="11" spans="1:8" ht="40.5" customHeight="1">
      <c r="B11" s="12"/>
      <c r="C11" s="12"/>
      <c r="D11" s="12"/>
      <c r="E11" s="12"/>
      <c r="F11" s="12"/>
      <c r="G11" s="12"/>
      <c r="H11" s="12"/>
    </row>
    <row r="12" spans="1:8" ht="15" customHeight="1">
      <c r="B12" s="4">
        <f t="array" ref="B12:H12">DaysAndWeeks+DATE(CalendarYear,5,1)-WEEKDAY(DATE(CalendarYear,5,1),(WeekStart="M")+1)+29</f>
        <v>43975</v>
      </c>
      <c r="C12" s="4">
        <v>43976</v>
      </c>
      <c r="D12" s="4">
        <v>43977</v>
      </c>
      <c r="E12" s="4">
        <v>43978</v>
      </c>
      <c r="F12" s="4">
        <v>43979</v>
      </c>
      <c r="G12" s="4">
        <v>43980</v>
      </c>
      <c r="H12" s="4">
        <v>43981</v>
      </c>
    </row>
    <row r="13" spans="1:8" ht="39.75" customHeight="1">
      <c r="B13" s="12"/>
      <c r="C13" s="12"/>
      <c r="D13" s="12"/>
      <c r="E13" s="12"/>
      <c r="F13" s="12"/>
      <c r="G13" s="12"/>
      <c r="H13" s="12"/>
    </row>
    <row r="14" spans="1:8" ht="15" customHeight="1">
      <c r="B14" s="4">
        <f t="array" ref="B14:H14">DaysAndWeeks+DATE(CalendarYear,5,1)-WEEKDAY(DATE(CalendarYear,5,1),(WeekStart="M")+1)+36</f>
        <v>43982</v>
      </c>
      <c r="C14" s="4">
        <v>43983</v>
      </c>
      <c r="D14" s="4">
        <v>43984</v>
      </c>
      <c r="E14" s="4">
        <v>43985</v>
      </c>
      <c r="F14" s="4">
        <v>43986</v>
      </c>
      <c r="G14" s="4">
        <v>43987</v>
      </c>
      <c r="H14" s="4">
        <v>43988</v>
      </c>
    </row>
    <row r="15" spans="1:8" ht="39.75" customHeight="1">
      <c r="B15" s="12"/>
      <c r="C15" s="12"/>
      <c r="D15" s="12"/>
      <c r="E15" s="12"/>
      <c r="F15" s="12"/>
      <c r="G15" s="12"/>
      <c r="H15" s="12"/>
    </row>
  </sheetData>
  <conditionalFormatting sqref="B4:G4">
    <cfRule type="expression" dxfId="15" priority="2">
      <formula>DAY(B4)&gt;8</formula>
    </cfRule>
  </conditionalFormatting>
  <conditionalFormatting sqref="B12:H15">
    <cfRule type="expression" dxfId="14" priority="1">
      <formula>AND(DAY(B12)&gt;=1,DAY(B12)&lt;=15)</formula>
    </cfRule>
  </conditionalFormatting>
  <hyperlinks>
    <hyperlink ref="D1" location="JUNE!A1" tooltip="Navigation link to the next month" display="JUNE -&gt;" xr:uid="{00000000-0004-0000-0400-000000000000}"/>
    <hyperlink ref="C1" location="APRIL!A1" tooltip="Navigation link to the previous month" display="&lt;- APRIL" xr:uid="{00000000-0004-0000-0400-000001000000}"/>
  </hyperlinks>
  <printOptions horizontalCentered="1"/>
  <pageMargins left="0.09" right="0.5" top="0.75" bottom="0.75" header="0.3" footer="0.3"/>
  <pageSetup fitToHeight="0" orientation="landscape" horizontalDpi="4294967293" verticalDpi="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theme="0" tint="-0.499984740745262"/>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1"/>
      <c r="B1" s="7">
        <f>CalendarYear</f>
        <v>2020</v>
      </c>
      <c r="C1" s="6" t="s">
        <v>24</v>
      </c>
      <c r="D1" s="6" t="s">
        <v>25</v>
      </c>
      <c r="E1" s="1"/>
      <c r="F1" s="1"/>
      <c r="G1" s="1"/>
      <c r="H1" s="6"/>
    </row>
    <row r="2" spans="1:8" ht="45" customHeight="1">
      <c r="B2" s="8" t="s">
        <v>4</v>
      </c>
      <c r="C2" s="8"/>
      <c r="D2" s="8"/>
      <c r="E2" s="8"/>
      <c r="F2" s="3"/>
    </row>
    <row r="3" spans="1:8" ht="18.75" customHeight="1">
      <c r="B3" s="5" t="str">
        <f>WeekStart</f>
        <v>S</v>
      </c>
      <c r="C3" s="5" t="str">
        <f t="shared" ref="C3:H3" si="0">LEFT(TEXT(C4,"ddd"),1)</f>
        <v>M</v>
      </c>
      <c r="D3" s="5" t="str">
        <f t="shared" si="0"/>
        <v>T</v>
      </c>
      <c r="E3" s="5" t="str">
        <f t="shared" si="0"/>
        <v>W</v>
      </c>
      <c r="F3" s="5" t="str">
        <f t="shared" si="0"/>
        <v>T</v>
      </c>
      <c r="G3" s="5" t="str">
        <f t="shared" si="0"/>
        <v>F</v>
      </c>
      <c r="H3" s="5" t="str">
        <f t="shared" si="0"/>
        <v>S</v>
      </c>
    </row>
    <row r="4" spans="1:8" ht="16.5" customHeight="1">
      <c r="B4" s="4">
        <f t="array" ref="B4:H4">DaysAndWeeks+DATE(CalendarYear,6,1)-WEEKDAY(DATE(CalendarYear,6,1),(WeekStart="M")+1)+1</f>
        <v>43982</v>
      </c>
      <c r="C4" s="4">
        <v>43983</v>
      </c>
      <c r="D4" s="4">
        <v>43984</v>
      </c>
      <c r="E4" s="4">
        <v>43985</v>
      </c>
      <c r="F4" s="4">
        <v>43986</v>
      </c>
      <c r="G4" s="4">
        <v>43987</v>
      </c>
      <c r="H4" s="4">
        <v>43988</v>
      </c>
    </row>
    <row r="5" spans="1:8" ht="39.75" customHeight="1">
      <c r="B5" s="12"/>
      <c r="C5" s="12"/>
      <c r="D5" s="12"/>
      <c r="E5" s="12"/>
      <c r="F5" s="12"/>
      <c r="G5" s="12"/>
      <c r="H5" s="12"/>
    </row>
    <row r="6" spans="1:8" ht="15" customHeight="1">
      <c r="B6" s="4">
        <f t="array" ref="B6:H6">DaysAndWeeks+DATE(CalendarYear,6,1)-WEEKDAY(DATE(CalendarYear,6,1),(WeekStart="M")+1)+8</f>
        <v>43989</v>
      </c>
      <c r="C6" s="4">
        <v>43990</v>
      </c>
      <c r="D6" s="4">
        <v>43991</v>
      </c>
      <c r="E6" s="4">
        <v>43992</v>
      </c>
      <c r="F6" s="4">
        <v>43993</v>
      </c>
      <c r="G6" s="4">
        <v>43994</v>
      </c>
      <c r="H6" s="4">
        <v>43995</v>
      </c>
    </row>
    <row r="7" spans="1:8" ht="39.75" customHeight="1">
      <c r="B7" s="12"/>
      <c r="C7" s="12"/>
      <c r="D7" s="12"/>
      <c r="E7" s="12"/>
      <c r="F7" s="12"/>
      <c r="G7" s="12"/>
      <c r="H7" s="12"/>
    </row>
    <row r="8" spans="1:8" ht="15" customHeight="1">
      <c r="B8" s="4">
        <f t="array" ref="B8:H8">DaysAndWeeks+DATE(CalendarYear,6,1)-WEEKDAY(DATE(CalendarYear,6,1),(WeekStart="M")+1)+15</f>
        <v>43996</v>
      </c>
      <c r="C8" s="4">
        <v>43997</v>
      </c>
      <c r="D8" s="4">
        <v>43998</v>
      </c>
      <c r="E8" s="4">
        <v>43999</v>
      </c>
      <c r="F8" s="4">
        <v>44000</v>
      </c>
      <c r="G8" s="4">
        <v>44001</v>
      </c>
      <c r="H8" s="4">
        <v>44002</v>
      </c>
    </row>
    <row r="9" spans="1:8" ht="39.75" customHeight="1">
      <c r="B9" s="12"/>
      <c r="C9" s="12"/>
      <c r="D9" s="12"/>
      <c r="E9" s="12"/>
      <c r="F9" s="12"/>
      <c r="G9" s="12"/>
      <c r="H9" s="12"/>
    </row>
    <row r="10" spans="1:8" ht="15" customHeight="1">
      <c r="B10" s="4">
        <f t="array" ref="B10:H10">DaysAndWeeks+DATE(CalendarYear,6,1)-WEEKDAY(DATE(CalendarYear,6,1),(WeekStart="M")+1)+22</f>
        <v>44003</v>
      </c>
      <c r="C10" s="4">
        <v>44004</v>
      </c>
      <c r="D10" s="4">
        <v>44005</v>
      </c>
      <c r="E10" s="4">
        <v>44006</v>
      </c>
      <c r="F10" s="4">
        <v>44007</v>
      </c>
      <c r="G10" s="4">
        <v>44008</v>
      </c>
      <c r="H10" s="4">
        <v>44009</v>
      </c>
    </row>
    <row r="11" spans="1:8" ht="40.5" customHeight="1">
      <c r="B11" s="12"/>
      <c r="C11" s="12"/>
      <c r="D11" s="12"/>
      <c r="E11" s="12"/>
      <c r="F11" s="12"/>
      <c r="G11" s="12"/>
      <c r="H11" s="12"/>
    </row>
    <row r="12" spans="1:8" ht="15" customHeight="1">
      <c r="B12" s="4">
        <f t="array" ref="B12:H12">DaysAndWeeks+DATE(CalendarYear,6,1)-WEEKDAY(DATE(CalendarYear,6,1),(WeekStart="M")+1)+29</f>
        <v>44010</v>
      </c>
      <c r="C12" s="4">
        <v>44011</v>
      </c>
      <c r="D12" s="4">
        <v>44012</v>
      </c>
      <c r="E12" s="4">
        <v>44013</v>
      </c>
      <c r="F12" s="4">
        <v>44014</v>
      </c>
      <c r="G12" s="4">
        <v>44015</v>
      </c>
      <c r="H12" s="4">
        <v>44016</v>
      </c>
    </row>
    <row r="13" spans="1:8" ht="39.75" customHeight="1">
      <c r="B13" s="12"/>
      <c r="C13" s="12"/>
      <c r="D13" s="12"/>
      <c r="E13" s="12"/>
      <c r="F13" s="12"/>
      <c r="G13" s="12"/>
      <c r="H13" s="12"/>
    </row>
    <row r="14" spans="1:8" ht="15" customHeight="1">
      <c r="B14" s="4">
        <f t="array" ref="B14:H14">DaysAndWeeks+DATE(CalendarYear,6,1)-WEEKDAY(DATE(CalendarYear,6,1),(WeekStart="M")+1)+36</f>
        <v>44017</v>
      </c>
      <c r="C14" s="4">
        <v>44018</v>
      </c>
      <c r="D14" s="4">
        <v>44019</v>
      </c>
      <c r="E14" s="4">
        <v>44020</v>
      </c>
      <c r="F14" s="4">
        <v>44021</v>
      </c>
      <c r="G14" s="4">
        <v>44022</v>
      </c>
      <c r="H14" s="4">
        <v>44023</v>
      </c>
    </row>
    <row r="15" spans="1:8" ht="39.75" customHeight="1">
      <c r="B15" s="12"/>
      <c r="C15" s="12"/>
      <c r="D15" s="12"/>
      <c r="E15" s="12"/>
      <c r="F15" s="12"/>
      <c r="G15" s="12"/>
      <c r="H15" s="12"/>
    </row>
  </sheetData>
  <conditionalFormatting sqref="B4:G4">
    <cfRule type="expression" dxfId="13" priority="2">
      <formula>DAY(B4)&gt;8</formula>
    </cfRule>
  </conditionalFormatting>
  <conditionalFormatting sqref="B12:H15">
    <cfRule type="expression" dxfId="12" priority="1">
      <formula>AND(DAY(B12)&gt;=1,DAY(B12)&lt;=15)</formula>
    </cfRule>
  </conditionalFormatting>
  <hyperlinks>
    <hyperlink ref="D1" location="JULY!A1" tooltip="Navigation link to the next month" display="JULY -&gt;" xr:uid="{00000000-0004-0000-0500-000000000000}"/>
    <hyperlink ref="C1" location="MAY!A1" tooltip="Navigation link to the previous month" display="&lt;- MAY" xr:uid="{00000000-0004-0000-0500-000001000000}"/>
  </hyperlinks>
  <printOptions horizontalCentered="1"/>
  <pageMargins left="0.09" right="0.5" top="0.75" bottom="0.75" header="0.3" footer="0.3"/>
  <pageSetup fitToHeight="0" orientation="landscape" horizontalDpi="4294967293" verticalDpi="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theme="4" tint="-0.499984740745262"/>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1"/>
      <c r="B1" s="7">
        <f>CalendarYear</f>
        <v>2020</v>
      </c>
      <c r="C1" s="6" t="s">
        <v>26</v>
      </c>
      <c r="D1" s="6" t="s">
        <v>27</v>
      </c>
      <c r="E1" s="1"/>
      <c r="F1" s="1"/>
      <c r="G1" s="1"/>
      <c r="H1" s="6"/>
    </row>
    <row r="2" spans="1:8" ht="45" customHeight="1">
      <c r="B2" s="8" t="s">
        <v>5</v>
      </c>
      <c r="C2" s="8"/>
      <c r="D2" s="8"/>
      <c r="E2" s="8"/>
      <c r="F2" s="3"/>
    </row>
    <row r="3" spans="1:8" ht="18.75" customHeight="1">
      <c r="B3" s="5" t="str">
        <f>WeekStart</f>
        <v>S</v>
      </c>
      <c r="C3" s="5" t="str">
        <f t="shared" ref="C3:H3" si="0">LEFT(TEXT(C4,"ddd"),1)</f>
        <v>M</v>
      </c>
      <c r="D3" s="5" t="str">
        <f t="shared" si="0"/>
        <v>T</v>
      </c>
      <c r="E3" s="5" t="str">
        <f t="shared" si="0"/>
        <v>W</v>
      </c>
      <c r="F3" s="5" t="str">
        <f t="shared" si="0"/>
        <v>T</v>
      </c>
      <c r="G3" s="5" t="str">
        <f t="shared" si="0"/>
        <v>F</v>
      </c>
      <c r="H3" s="5" t="str">
        <f t="shared" si="0"/>
        <v>S</v>
      </c>
    </row>
    <row r="4" spans="1:8" ht="16.5" customHeight="1">
      <c r="B4" s="4">
        <f t="array" ref="B4:H4">DaysAndWeeks+DATE(CalendarYear,7,1)-WEEKDAY(DATE(CalendarYear,7,1),(WeekStart="M")+1)+1</f>
        <v>44010</v>
      </c>
      <c r="C4" s="4">
        <v>44011</v>
      </c>
      <c r="D4" s="4">
        <v>44012</v>
      </c>
      <c r="E4" s="4">
        <v>44013</v>
      </c>
      <c r="F4" s="4">
        <v>44014</v>
      </c>
      <c r="G4" s="4">
        <v>44015</v>
      </c>
      <c r="H4" s="4">
        <v>44016</v>
      </c>
    </row>
    <row r="5" spans="1:8" ht="39.75" customHeight="1">
      <c r="B5" s="12"/>
      <c r="C5" s="12"/>
      <c r="D5" s="12"/>
      <c r="E5" s="12"/>
      <c r="F5" s="12"/>
      <c r="G5" s="12"/>
      <c r="H5" s="12"/>
    </row>
    <row r="6" spans="1:8" ht="15" customHeight="1">
      <c r="B6" s="4">
        <f t="array" ref="B6:H6">DaysAndWeeks+DATE(CalendarYear,7,1)-WEEKDAY(DATE(CalendarYear,7,1),(WeekStart="M")+1)+8</f>
        <v>44017</v>
      </c>
      <c r="C6" s="4">
        <v>44018</v>
      </c>
      <c r="D6" s="4">
        <v>44019</v>
      </c>
      <c r="E6" s="4">
        <v>44020</v>
      </c>
      <c r="F6" s="4">
        <v>44021</v>
      </c>
      <c r="G6" s="4">
        <v>44022</v>
      </c>
      <c r="H6" s="4">
        <v>44023</v>
      </c>
    </row>
    <row r="7" spans="1:8" ht="39.75" customHeight="1">
      <c r="B7" s="12"/>
      <c r="C7" s="12"/>
      <c r="D7" s="12"/>
      <c r="E7" s="12"/>
      <c r="F7" s="12"/>
      <c r="G7" s="12"/>
      <c r="H7" s="12"/>
    </row>
    <row r="8" spans="1:8" ht="15" customHeight="1">
      <c r="B8" s="4">
        <f t="array" ref="B8:H8">DaysAndWeeks+DATE(CalendarYear,7,1)-WEEKDAY(DATE(CalendarYear,7,1),(WeekStart="M")+1)+15</f>
        <v>44024</v>
      </c>
      <c r="C8" s="4">
        <v>44025</v>
      </c>
      <c r="D8" s="4">
        <v>44026</v>
      </c>
      <c r="E8" s="4">
        <v>44027</v>
      </c>
      <c r="F8" s="4">
        <v>44028</v>
      </c>
      <c r="G8" s="4">
        <v>44029</v>
      </c>
      <c r="H8" s="4">
        <v>44030</v>
      </c>
    </row>
    <row r="9" spans="1:8" ht="39.75" customHeight="1">
      <c r="B9" s="12"/>
      <c r="C9" s="12"/>
      <c r="D9" s="12"/>
      <c r="E9" s="12"/>
      <c r="F9" s="12"/>
      <c r="G9" s="12"/>
      <c r="H9" s="12"/>
    </row>
    <row r="10" spans="1:8" ht="15" customHeight="1">
      <c r="B10" s="4">
        <f t="array" ref="B10:H10">DaysAndWeeks+DATE(CalendarYear,7,1)-WEEKDAY(DATE(CalendarYear,7,1),(WeekStart="M")+1)+22</f>
        <v>44031</v>
      </c>
      <c r="C10" s="4">
        <v>44032</v>
      </c>
      <c r="D10" s="4">
        <v>44033</v>
      </c>
      <c r="E10" s="4">
        <v>44034</v>
      </c>
      <c r="F10" s="4">
        <v>44035</v>
      </c>
      <c r="G10" s="4">
        <v>44036</v>
      </c>
      <c r="H10" s="4">
        <v>44037</v>
      </c>
    </row>
    <row r="11" spans="1:8" ht="40.5" customHeight="1">
      <c r="B11" s="12"/>
      <c r="C11" s="12"/>
      <c r="D11" s="12"/>
      <c r="E11" s="12"/>
      <c r="F11" s="12"/>
      <c r="G11" s="12"/>
      <c r="H11" s="12"/>
    </row>
    <row r="12" spans="1:8" ht="15" customHeight="1">
      <c r="B12" s="4">
        <f t="array" ref="B12:H12">DaysAndWeeks+DATE(CalendarYear,7,1)-WEEKDAY(DATE(CalendarYear,7,1),(WeekStart="M")+1)+29</f>
        <v>44038</v>
      </c>
      <c r="C12" s="4">
        <v>44039</v>
      </c>
      <c r="D12" s="4">
        <v>44040</v>
      </c>
      <c r="E12" s="4">
        <v>44041</v>
      </c>
      <c r="F12" s="4">
        <v>44042</v>
      </c>
      <c r="G12" s="4">
        <v>44043</v>
      </c>
      <c r="H12" s="4">
        <v>44044</v>
      </c>
    </row>
    <row r="13" spans="1:8" ht="39.75" customHeight="1">
      <c r="B13" s="12"/>
      <c r="C13" s="12"/>
      <c r="D13" s="12"/>
      <c r="E13" s="12"/>
      <c r="F13" s="12"/>
      <c r="G13" s="12"/>
      <c r="H13" s="2"/>
    </row>
    <row r="14" spans="1:8" ht="15" customHeight="1">
      <c r="B14" s="4">
        <f t="array" ref="B14:H14">DaysAndWeeks+DATE(CalendarYear,7,1)-WEEKDAY(DATE(CalendarYear,7,1),(WeekStart="M")+1)+36</f>
        <v>44045</v>
      </c>
      <c r="C14" s="4">
        <v>44046</v>
      </c>
      <c r="D14" s="4">
        <v>44047</v>
      </c>
      <c r="E14" s="4">
        <v>44048</v>
      </c>
      <c r="F14" s="4">
        <v>44049</v>
      </c>
      <c r="G14" s="4">
        <v>44050</v>
      </c>
      <c r="H14" s="4">
        <v>44051</v>
      </c>
    </row>
    <row r="15" spans="1:8" ht="39.75" customHeight="1">
      <c r="B15" s="12"/>
      <c r="C15" s="12"/>
      <c r="D15" s="12"/>
      <c r="E15" s="12"/>
      <c r="F15" s="12"/>
      <c r="G15" s="12"/>
      <c r="H15" s="12"/>
    </row>
  </sheetData>
  <conditionalFormatting sqref="B4:G4">
    <cfRule type="expression" dxfId="11" priority="2">
      <formula>DAY(B4)&gt;8</formula>
    </cfRule>
  </conditionalFormatting>
  <conditionalFormatting sqref="B12:H15">
    <cfRule type="expression" dxfId="10" priority="1">
      <formula>AND(DAY(B12)&gt;=1,DAY(B12)&lt;=15)</formula>
    </cfRule>
  </conditionalFormatting>
  <hyperlinks>
    <hyperlink ref="D1" location="AUGUST!A1" tooltip="Navigation link to the next month" display="JULY -&gt;" xr:uid="{00000000-0004-0000-0600-000000000000}"/>
    <hyperlink ref="C1" location="JUNE!A1" tooltip="Navigation link to the previous month" display="&lt;- MAY" xr:uid="{00000000-0004-0000-0600-000001000000}"/>
  </hyperlinks>
  <printOptions horizontalCentered="1"/>
  <pageMargins left="0.09" right="0.5" top="0.75" bottom="0.75" header="0.3" footer="0.3"/>
  <pageSetup fitToHeight="0" orientation="landscape" horizontalDpi="4294967293" verticalDpi="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4" tint="-0.249977111117893"/>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1"/>
      <c r="B1" s="7">
        <f>CalendarYear</f>
        <v>2020</v>
      </c>
      <c r="C1" s="6" t="s">
        <v>28</v>
      </c>
      <c r="D1" s="6" t="s">
        <v>29</v>
      </c>
      <c r="E1" s="1"/>
      <c r="F1" s="1"/>
      <c r="G1" s="1"/>
      <c r="H1" s="6"/>
    </row>
    <row r="2" spans="1:8" ht="45" customHeight="1">
      <c r="B2" s="8" t="s">
        <v>6</v>
      </c>
      <c r="C2" s="8"/>
      <c r="D2" s="8"/>
      <c r="E2" s="8"/>
      <c r="F2" s="3"/>
    </row>
    <row r="3" spans="1:8" ht="18.75" customHeight="1">
      <c r="B3" s="5" t="str">
        <f>WeekStart</f>
        <v>S</v>
      </c>
      <c r="C3" s="5" t="str">
        <f t="shared" ref="C3:H3" si="0">LEFT(TEXT(C4,"ddd"),1)</f>
        <v>M</v>
      </c>
      <c r="D3" s="5" t="str">
        <f t="shared" si="0"/>
        <v>T</v>
      </c>
      <c r="E3" s="5" t="str">
        <f t="shared" si="0"/>
        <v>W</v>
      </c>
      <c r="F3" s="5" t="str">
        <f t="shared" si="0"/>
        <v>T</v>
      </c>
      <c r="G3" s="5" t="str">
        <f t="shared" si="0"/>
        <v>F</v>
      </c>
      <c r="H3" s="5" t="str">
        <f t="shared" si="0"/>
        <v>S</v>
      </c>
    </row>
    <row r="4" spans="1:8" ht="16.5" customHeight="1">
      <c r="B4" s="4">
        <f t="array" ref="B4:H4">DaysAndWeeks+DATE(CalendarYear,8,1)-WEEKDAY(DATE(CalendarYear,8,1),(WeekStart="M")+1)+1</f>
        <v>44038</v>
      </c>
      <c r="C4" s="4">
        <v>44039</v>
      </c>
      <c r="D4" s="4">
        <v>44040</v>
      </c>
      <c r="E4" s="4">
        <v>44041</v>
      </c>
      <c r="F4" s="4">
        <v>44042</v>
      </c>
      <c r="G4" s="4">
        <v>44043</v>
      </c>
      <c r="H4" s="4">
        <v>44044</v>
      </c>
    </row>
    <row r="5" spans="1:8" ht="39.75" customHeight="1">
      <c r="B5" s="12"/>
      <c r="C5" s="12"/>
      <c r="D5" s="12"/>
      <c r="E5" s="12"/>
      <c r="F5" s="12"/>
      <c r="G5" s="12"/>
      <c r="H5" s="12"/>
    </row>
    <row r="6" spans="1:8" ht="15" customHeight="1">
      <c r="B6" s="4">
        <f t="array" ref="B6:H6">DaysAndWeeks+DATE(CalendarYear,8,1)-WEEKDAY(DATE(CalendarYear,8,1),(WeekStart="M")+1)+8</f>
        <v>44045</v>
      </c>
      <c r="C6" s="4">
        <v>44046</v>
      </c>
      <c r="D6" s="4">
        <v>44047</v>
      </c>
      <c r="E6" s="4">
        <v>44048</v>
      </c>
      <c r="F6" s="4">
        <v>44049</v>
      </c>
      <c r="G6" s="4">
        <v>44050</v>
      </c>
      <c r="H6" s="4">
        <v>44051</v>
      </c>
    </row>
    <row r="7" spans="1:8" ht="39.75" customHeight="1">
      <c r="B7" s="12"/>
      <c r="C7" s="12"/>
      <c r="D7" s="12"/>
      <c r="E7" s="12"/>
      <c r="F7" s="12"/>
      <c r="G7" s="12"/>
      <c r="H7" s="12"/>
    </row>
    <row r="8" spans="1:8" ht="15" customHeight="1">
      <c r="B8" s="4">
        <f t="array" ref="B8:H8">DaysAndWeeks+DATE(CalendarYear,8,1)-WEEKDAY(DATE(CalendarYear,8,1),(WeekStart="M")+1)+15</f>
        <v>44052</v>
      </c>
      <c r="C8" s="4">
        <v>44053</v>
      </c>
      <c r="D8" s="4">
        <v>44054</v>
      </c>
      <c r="E8" s="4">
        <v>44055</v>
      </c>
      <c r="F8" s="4">
        <v>44056</v>
      </c>
      <c r="G8" s="4">
        <v>44057</v>
      </c>
      <c r="H8" s="4">
        <v>44058</v>
      </c>
    </row>
    <row r="9" spans="1:8" ht="39.75" customHeight="1">
      <c r="B9" s="12"/>
      <c r="C9" s="12"/>
      <c r="D9" s="12"/>
      <c r="E9" s="12"/>
      <c r="F9" s="12"/>
      <c r="G9" s="12"/>
      <c r="H9" s="12"/>
    </row>
    <row r="10" spans="1:8" ht="15" customHeight="1">
      <c r="B10" s="4">
        <f t="array" ref="B10:H10">DaysAndWeeks+DATE(CalendarYear,8,1)-WEEKDAY(DATE(CalendarYear,8,1),(WeekStart="M")+1)+22</f>
        <v>44059</v>
      </c>
      <c r="C10" s="4">
        <v>44060</v>
      </c>
      <c r="D10" s="4">
        <v>44061</v>
      </c>
      <c r="E10" s="4">
        <v>44062</v>
      </c>
      <c r="F10" s="4">
        <v>44063</v>
      </c>
      <c r="G10" s="4">
        <v>44064</v>
      </c>
      <c r="H10" s="4">
        <v>44065</v>
      </c>
    </row>
    <row r="11" spans="1:8" ht="40.5" customHeight="1">
      <c r="B11" s="12"/>
      <c r="C11" s="12"/>
      <c r="D11" s="12"/>
      <c r="E11" s="12"/>
      <c r="F11" s="12"/>
      <c r="G11" s="12"/>
      <c r="H11" s="12"/>
    </row>
    <row r="12" spans="1:8" ht="15" customHeight="1">
      <c r="B12" s="4">
        <f t="array" ref="B12:H12">DaysAndWeeks+DATE(CalendarYear,8,1)-WEEKDAY(DATE(CalendarYear,8,1),(WeekStart="M")+1)+29</f>
        <v>44066</v>
      </c>
      <c r="C12" s="4">
        <v>44067</v>
      </c>
      <c r="D12" s="4">
        <v>44068</v>
      </c>
      <c r="E12" s="4">
        <v>44069</v>
      </c>
      <c r="F12" s="4">
        <v>44070</v>
      </c>
      <c r="G12" s="4">
        <v>44071</v>
      </c>
      <c r="H12" s="4">
        <v>44072</v>
      </c>
    </row>
    <row r="13" spans="1:8" ht="39.75" customHeight="1">
      <c r="B13" s="12"/>
      <c r="C13" s="12"/>
      <c r="D13" s="12"/>
      <c r="E13" s="12"/>
      <c r="F13" s="12"/>
      <c r="G13" s="12"/>
      <c r="H13" s="12"/>
    </row>
    <row r="14" spans="1:8" ht="15" customHeight="1">
      <c r="B14" s="4">
        <f t="array" ref="B14:H14">DaysAndWeeks+DATE(CalendarYear,8,1)-WEEKDAY(DATE(CalendarYear,8,1),(WeekStart="M")+1)+36</f>
        <v>44073</v>
      </c>
      <c r="C14" s="4">
        <v>44074</v>
      </c>
      <c r="D14" s="4">
        <v>44075</v>
      </c>
      <c r="E14" s="4">
        <v>44076</v>
      </c>
      <c r="F14" s="4">
        <v>44077</v>
      </c>
      <c r="G14" s="4">
        <v>44078</v>
      </c>
      <c r="H14" s="4">
        <v>44079</v>
      </c>
    </row>
    <row r="15" spans="1:8" ht="39.75" customHeight="1">
      <c r="B15" s="12"/>
      <c r="C15" s="12"/>
      <c r="D15" s="12"/>
      <c r="E15" s="12"/>
      <c r="F15" s="12"/>
      <c r="G15" s="12"/>
      <c r="H15" s="12"/>
    </row>
  </sheetData>
  <conditionalFormatting sqref="B4:G4">
    <cfRule type="expression" dxfId="9" priority="2">
      <formula>DAY(B4)&gt;8</formula>
    </cfRule>
  </conditionalFormatting>
  <conditionalFormatting sqref="B12:H15">
    <cfRule type="expression" dxfId="8" priority="1">
      <formula>AND(DAY(B12)&gt;=1,DAY(B12)&lt;=15)</formula>
    </cfRule>
  </conditionalFormatting>
  <hyperlinks>
    <hyperlink ref="D1" location="SEPTEMBER!A1" tooltip="Navigation link to the next month" display="JULY -&gt;" xr:uid="{00000000-0004-0000-0700-000000000000}"/>
    <hyperlink ref="C1" location="JULY!A1" tooltip="Navigation link to the previous month" display="&lt;- MAY" xr:uid="{00000000-0004-0000-0700-000001000000}"/>
  </hyperlinks>
  <printOptions horizontalCentered="1"/>
  <pageMargins left="0.09" right="0.5" top="0.75" bottom="0.75" header="0.3" footer="0.3"/>
  <pageSetup fitToHeight="0" orientation="landscape" horizontalDpi="4294967293" verticalDpi="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3" tint="0.499984740745262"/>
    <pageSetUpPr fitToPage="1"/>
  </sheetPr>
  <dimension ref="A1:H15"/>
  <sheetViews>
    <sheetView showGridLines="0" zoomScaleNormal="100" workbookViewId="0"/>
  </sheetViews>
  <sheetFormatPr baseColWidth="10" defaultColWidth="8.83203125" defaultRowHeight="14"/>
  <cols>
    <col min="1" max="1" width="2.83203125" customWidth="1"/>
    <col min="2" max="8" width="13.83203125" customWidth="1"/>
  </cols>
  <sheetData>
    <row r="1" spans="1:8" ht="30" customHeight="1">
      <c r="A1" s="11"/>
      <c r="B1" s="7">
        <f>CalendarYear</f>
        <v>2020</v>
      </c>
      <c r="C1" s="6" t="s">
        <v>30</v>
      </c>
      <c r="D1" s="6" t="s">
        <v>31</v>
      </c>
      <c r="E1" s="1"/>
      <c r="F1" s="1"/>
      <c r="G1" s="1"/>
      <c r="H1" s="6"/>
    </row>
    <row r="2" spans="1:8" ht="45" customHeight="1">
      <c r="B2" s="8" t="s">
        <v>7</v>
      </c>
      <c r="C2" s="8"/>
      <c r="D2" s="8"/>
      <c r="E2" s="8"/>
      <c r="F2" s="3"/>
    </row>
    <row r="3" spans="1:8" ht="18.75" customHeight="1">
      <c r="B3" s="5" t="str">
        <f>WeekStart</f>
        <v>S</v>
      </c>
      <c r="C3" s="5" t="str">
        <f t="shared" ref="C3:H3" si="0">LEFT(TEXT(C4,"ddd"),1)</f>
        <v>M</v>
      </c>
      <c r="D3" s="5" t="str">
        <f t="shared" si="0"/>
        <v>T</v>
      </c>
      <c r="E3" s="5" t="str">
        <f t="shared" si="0"/>
        <v>W</v>
      </c>
      <c r="F3" s="5" t="str">
        <f t="shared" si="0"/>
        <v>T</v>
      </c>
      <c r="G3" s="5" t="str">
        <f t="shared" si="0"/>
        <v>F</v>
      </c>
      <c r="H3" s="5" t="str">
        <f t="shared" si="0"/>
        <v>S</v>
      </c>
    </row>
    <row r="4" spans="1:8" ht="16.5" customHeight="1">
      <c r="B4" s="4">
        <f t="array" ref="B4:H4">DaysAndWeeks+DATE(CalendarYear,9,1)-WEEKDAY(DATE(CalendarYear,9,1),(WeekStart="M")+1)+1</f>
        <v>44073</v>
      </c>
      <c r="C4" s="4">
        <v>44074</v>
      </c>
      <c r="D4" s="4">
        <v>44075</v>
      </c>
      <c r="E4" s="4">
        <v>44076</v>
      </c>
      <c r="F4" s="4">
        <v>44077</v>
      </c>
      <c r="G4" s="4">
        <v>44078</v>
      </c>
      <c r="H4" s="4">
        <v>44079</v>
      </c>
    </row>
    <row r="5" spans="1:8" ht="39.75" customHeight="1">
      <c r="B5" s="12"/>
      <c r="C5" s="12"/>
      <c r="D5" s="12"/>
      <c r="E5" s="12"/>
      <c r="F5" s="12"/>
      <c r="G5" s="12"/>
      <c r="H5" s="12"/>
    </row>
    <row r="6" spans="1:8" ht="15" customHeight="1">
      <c r="B6" s="4">
        <f t="array" ref="B6:H6">DaysAndWeeks+DATE(CalendarYear,9,1)-WEEKDAY(DATE(CalendarYear,9,1),(WeekStart="M")+1)+8</f>
        <v>44080</v>
      </c>
      <c r="C6" s="4">
        <v>44081</v>
      </c>
      <c r="D6" s="4">
        <v>44082</v>
      </c>
      <c r="E6" s="4">
        <v>44083</v>
      </c>
      <c r="F6" s="4">
        <v>44084</v>
      </c>
      <c r="G6" s="4">
        <v>44085</v>
      </c>
      <c r="H6" s="4">
        <v>44086</v>
      </c>
    </row>
    <row r="7" spans="1:8" ht="39.75" customHeight="1">
      <c r="B7" s="12"/>
      <c r="C7" s="12"/>
      <c r="D7" s="12"/>
      <c r="E7" s="12"/>
      <c r="F7" s="12"/>
      <c r="G7" s="12"/>
      <c r="H7" s="12"/>
    </row>
    <row r="8" spans="1:8" ht="15" customHeight="1">
      <c r="B8" s="4">
        <f t="array" ref="B8:H8">DaysAndWeeks+DATE(CalendarYear,9,1)-WEEKDAY(DATE(CalendarYear,9,1),(WeekStart="M")+1)+15</f>
        <v>44087</v>
      </c>
      <c r="C8" s="4">
        <v>44088</v>
      </c>
      <c r="D8" s="4">
        <v>44089</v>
      </c>
      <c r="E8" s="4">
        <v>44090</v>
      </c>
      <c r="F8" s="4">
        <v>44091</v>
      </c>
      <c r="G8" s="4">
        <v>44092</v>
      </c>
      <c r="H8" s="4">
        <v>44093</v>
      </c>
    </row>
    <row r="9" spans="1:8" ht="39.75" customHeight="1">
      <c r="B9" s="12"/>
      <c r="C9" s="12"/>
      <c r="D9" s="12"/>
      <c r="E9" s="12"/>
      <c r="F9" s="12"/>
      <c r="G9" s="12"/>
      <c r="H9" s="12"/>
    </row>
    <row r="10" spans="1:8" ht="15" customHeight="1">
      <c r="B10" s="4">
        <f t="array" ref="B10:H10">DaysAndWeeks+DATE(CalendarYear,9,1)-WEEKDAY(DATE(CalendarYear,9,1),(WeekStart="M")+1)+22</f>
        <v>44094</v>
      </c>
      <c r="C10" s="4">
        <v>44095</v>
      </c>
      <c r="D10" s="4">
        <v>44096</v>
      </c>
      <c r="E10" s="4">
        <v>44097</v>
      </c>
      <c r="F10" s="4">
        <v>44098</v>
      </c>
      <c r="G10" s="4">
        <v>44099</v>
      </c>
      <c r="H10" s="4">
        <v>44100</v>
      </c>
    </row>
    <row r="11" spans="1:8" ht="40.5" customHeight="1">
      <c r="B11" s="12"/>
      <c r="C11" s="12"/>
      <c r="D11" s="12"/>
      <c r="E11" s="12"/>
      <c r="F11" s="12"/>
      <c r="G11" s="12"/>
      <c r="H11" s="12"/>
    </row>
    <row r="12" spans="1:8" ht="15" customHeight="1">
      <c r="B12" s="4">
        <f t="array" ref="B12:H12">DaysAndWeeks+DATE(CalendarYear,9,1)-WEEKDAY(DATE(CalendarYear,9,1),(WeekStart="M")+1)+29</f>
        <v>44101</v>
      </c>
      <c r="C12" s="4">
        <v>44102</v>
      </c>
      <c r="D12" s="4">
        <v>44103</v>
      </c>
      <c r="E12" s="4">
        <v>44104</v>
      </c>
      <c r="F12" s="4">
        <v>44105</v>
      </c>
      <c r="G12" s="4">
        <v>44106</v>
      </c>
      <c r="H12" s="4">
        <v>44107</v>
      </c>
    </row>
    <row r="13" spans="1:8" ht="39.75" customHeight="1">
      <c r="B13" s="12"/>
      <c r="C13" s="12"/>
      <c r="D13" s="12"/>
      <c r="E13" s="12"/>
      <c r="F13" s="12"/>
      <c r="G13" s="12"/>
      <c r="H13" s="12"/>
    </row>
    <row r="14" spans="1:8" ht="15" customHeight="1">
      <c r="B14" s="4">
        <f t="array" ref="B14:H14">DaysAndWeeks+DATE(CalendarYear,9,1)-WEEKDAY(DATE(CalendarYear,9,1),(WeekStart="M")+1)+36</f>
        <v>44108</v>
      </c>
      <c r="C14" s="4">
        <v>44109</v>
      </c>
      <c r="D14" s="4">
        <v>44110</v>
      </c>
      <c r="E14" s="4">
        <v>44111</v>
      </c>
      <c r="F14" s="4">
        <v>44112</v>
      </c>
      <c r="G14" s="4">
        <v>44113</v>
      </c>
      <c r="H14" s="4">
        <v>44114</v>
      </c>
    </row>
    <row r="15" spans="1:8" ht="39.75" customHeight="1">
      <c r="B15" s="12"/>
      <c r="C15" s="12"/>
      <c r="D15" s="12"/>
      <c r="E15" s="12"/>
      <c r="F15" s="12"/>
      <c r="G15" s="12"/>
      <c r="H15" s="12"/>
    </row>
  </sheetData>
  <conditionalFormatting sqref="B4:G4">
    <cfRule type="expression" dxfId="7" priority="2">
      <formula>DAY(B4)&gt;8</formula>
    </cfRule>
  </conditionalFormatting>
  <conditionalFormatting sqref="B12:H15">
    <cfRule type="expression" dxfId="6" priority="1">
      <formula>AND(DAY(B12)&gt;=1,DAY(B12)&lt;=15)</formula>
    </cfRule>
  </conditionalFormatting>
  <hyperlinks>
    <hyperlink ref="D1" location="OCTOBER!A1" tooltip="Navigation link to the next month" display="JULY -&gt;" xr:uid="{00000000-0004-0000-0800-000000000000}"/>
    <hyperlink ref="C1" location="AUGUST!A1" tooltip="Navigation link to the previous month" display="&lt;- MAY" xr:uid="{00000000-0004-0000-0800-000001000000}"/>
  </hyperlinks>
  <printOptions horizontalCentered="1"/>
  <pageMargins left="0.09" right="0.5" top="0.75" bottom="0.75" header="0.3" footer="0.3"/>
  <pageSetup fitToHeight="0" orientation="landscape" horizontalDpi="4294967293" verticalDpi="200"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JANUARY</vt:lpstr>
      <vt:lpstr>FEBRUARY</vt:lpstr>
      <vt:lpstr>MARCH</vt:lpstr>
      <vt:lpstr>APRIL</vt:lpstr>
      <vt:lpstr>MAY</vt:lpstr>
      <vt:lpstr>JUNE</vt:lpstr>
      <vt:lpstr>JULY</vt:lpstr>
      <vt:lpstr>AUGUST</vt:lpstr>
      <vt:lpstr>SEPTEMBER</vt:lpstr>
      <vt:lpstr>OCTOBER</vt:lpstr>
      <vt:lpstr>NOVEMBER</vt:lpstr>
      <vt:lpstr>DECEMBER</vt:lpstr>
      <vt:lpstr>CalendarYear</vt:lpstr>
      <vt:lpstr>JANUARY!Print_Area</vt:lpstr>
      <vt:lpstr>WeekStart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2020-01-02T17:00:43Z</cp:lastPrinted>
  <dcterms:created xsi:type="dcterms:W3CDTF">2016-11-11T22:25:27Z</dcterms:created>
  <dcterms:modified xsi:type="dcterms:W3CDTF">2020-01-02T19:27:39Z</dcterms:modified>
</cp:coreProperties>
</file>