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10"/>
  <workbookPr codeName="ThisWorkbook"/>
  <mc:AlternateContent xmlns:mc="http://schemas.openxmlformats.org/markup-compatibility/2006">
    <mc:Choice Requires="x15">
      <x15ac:absPath xmlns:x15ac="http://schemas.microsoft.com/office/spreadsheetml/2010/11/ac" url="/Users/cac-preschool/Desktop/"/>
    </mc:Choice>
  </mc:AlternateContent>
  <xr:revisionPtr revIDLastSave="0" documentId="13_ncr:1_{D53CFE45-A3EC-634E-8918-353FA4941266}" xr6:coauthVersionLast="45" xr6:coauthVersionMax="45" xr10:uidLastSave="{00000000-0000-0000-0000-000000000000}"/>
  <bookViews>
    <workbookView xWindow="0" yWindow="460" windowWidth="38400" windowHeight="19540" activeTab="11" xr2:uid="{00000000-000D-0000-FFFF-FFFF00000000}"/>
  </bookViews>
  <sheets>
    <sheet name="JANUARY" sheetId="2" r:id="rId1"/>
    <sheet name="FEBRUARY" sheetId="3" r:id="rId2"/>
    <sheet name="MARCH" sheetId="4" r:id="rId3"/>
    <sheet name="APRIL" sheetId="5" r:id="rId4"/>
    <sheet name="MAY" sheetId="6" r:id="rId5"/>
    <sheet name="JUNE" sheetId="7" r:id="rId6"/>
    <sheet name="JULY" sheetId="8" r:id="rId7"/>
    <sheet name="AUGUST" sheetId="9" r:id="rId8"/>
    <sheet name="SEPTEMBER" sheetId="10" r:id="rId9"/>
    <sheet name="OCTOBER" sheetId="11" r:id="rId10"/>
    <sheet name="NOVEMBER" sheetId="12" r:id="rId11"/>
    <sheet name="DECEMBER" sheetId="13" r:id="rId12"/>
  </sheets>
  <definedNames>
    <definedName name="CalendarYear">JANUARY!$C$2</definedName>
    <definedName name="DaysAndWeeks">{0,1,2,3,4,5,6} + {0;1;2;3;4;5}*7</definedName>
    <definedName name="_xlnm.Print_Area" localSheetId="0">JANUARY!$A$3:$H$17</definedName>
    <definedName name="WeekStart">JANUARY!$E$2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 i="2" l="1"/>
  <c r="B14" i="8" l="1" a="1"/>
  <c r="F14" i="8" s="1"/>
  <c r="B4" i="13" a="1"/>
  <c r="B6" i="13" a="1"/>
  <c r="B8" i="13" a="1"/>
  <c r="B1" i="9"/>
  <c r="B1" i="11"/>
  <c r="B1" i="10"/>
  <c r="B1" i="7"/>
  <c r="B1" i="8"/>
  <c r="B14" i="12" a="1"/>
  <c r="B14" i="12" s="1"/>
  <c r="B8" i="12" a="1"/>
  <c r="B8" i="12" s="1"/>
  <c r="E14" i="8" l="1"/>
  <c r="B14" i="8"/>
  <c r="G14" i="8"/>
  <c r="H14" i="8"/>
  <c r="C14" i="8"/>
  <c r="D14" i="8"/>
  <c r="E8" i="13"/>
  <c r="H8" i="13"/>
  <c r="B8" i="13"/>
  <c r="F8" i="13"/>
  <c r="C8" i="13"/>
  <c r="G8" i="13"/>
  <c r="D8" i="13"/>
  <c r="E6" i="13"/>
  <c r="H6" i="13"/>
  <c r="B6" i="13"/>
  <c r="F6" i="13"/>
  <c r="C6" i="13"/>
  <c r="D6" i="13"/>
  <c r="G6" i="13"/>
  <c r="D4" i="13"/>
  <c r="D3" i="13" s="1"/>
  <c r="E4" i="13"/>
  <c r="E3" i="13" s="1"/>
  <c r="H4" i="13"/>
  <c r="H3" i="13" s="1"/>
  <c r="B4" i="13"/>
  <c r="F4" i="13"/>
  <c r="F3" i="13" s="1"/>
  <c r="C4" i="13"/>
  <c r="C3" i="13" s="1"/>
  <c r="G4" i="13"/>
  <c r="G3" i="13" s="1"/>
  <c r="G14" i="12"/>
  <c r="F14" i="12"/>
  <c r="E14" i="12"/>
  <c r="D14" i="12"/>
  <c r="C14" i="12"/>
  <c r="H14" i="12"/>
  <c r="H8" i="12"/>
  <c r="G8" i="12"/>
  <c r="F8" i="12"/>
  <c r="E8" i="12"/>
  <c r="D8" i="12"/>
  <c r="C8" i="12"/>
  <c r="B1" i="12"/>
  <c r="B1" i="6"/>
  <c r="B1" i="5"/>
  <c r="B1" i="4"/>
  <c r="B1" i="3"/>
  <c r="B14" i="13" l="1" a="1"/>
  <c r="B14" i="13" s="1"/>
  <c r="B12" i="13" a="1"/>
  <c r="B12" i="13" s="1"/>
  <c r="B10" i="13" a="1"/>
  <c r="B10" i="13" s="1"/>
  <c r="B12" i="12" a="1"/>
  <c r="B12" i="12" s="1"/>
  <c r="B10" i="12" a="1"/>
  <c r="B10" i="12" s="1"/>
  <c r="B6" i="12" a="1"/>
  <c r="D6" i="12" s="1"/>
  <c r="B4" i="12" a="1"/>
  <c r="B4" i="12" s="1"/>
  <c r="B14" i="11" a="1"/>
  <c r="C14" i="11" s="1"/>
  <c r="B12" i="11" a="1"/>
  <c r="B12" i="11" s="1"/>
  <c r="B10" i="11" a="1"/>
  <c r="B10" i="11" s="1"/>
  <c r="B8" i="11" a="1"/>
  <c r="B8" i="11" s="1"/>
  <c r="B6" i="11" a="1"/>
  <c r="B6" i="11" s="1"/>
  <c r="B4" i="11" a="1"/>
  <c r="B4" i="11" s="1"/>
  <c r="B14" i="10" a="1"/>
  <c r="B14" i="10" s="1"/>
  <c r="B12" i="10" a="1"/>
  <c r="B12" i="10" s="1"/>
  <c r="B10" i="10" a="1"/>
  <c r="B10" i="10" s="1"/>
  <c r="B8" i="10" a="1"/>
  <c r="B8" i="10" s="1"/>
  <c r="B6" i="10" a="1"/>
  <c r="B6" i="10" s="1"/>
  <c r="B4" i="10" a="1"/>
  <c r="B4" i="10" s="1"/>
  <c r="B14" i="9" a="1"/>
  <c r="B14" i="9" s="1"/>
  <c r="B12" i="9" a="1"/>
  <c r="B12" i="9" s="1"/>
  <c r="B10" i="9" a="1"/>
  <c r="B10" i="9" s="1"/>
  <c r="B8" i="9" a="1"/>
  <c r="B8" i="9" s="1"/>
  <c r="B6" i="9" a="1"/>
  <c r="B6" i="9" s="1"/>
  <c r="B4" i="9" a="1"/>
  <c r="B4" i="9" s="1"/>
  <c r="B12" i="8" a="1"/>
  <c r="B12" i="8" s="1"/>
  <c r="B10" i="8" a="1"/>
  <c r="B10" i="8" s="1"/>
  <c r="B8" i="8" a="1"/>
  <c r="B8" i="8" s="1"/>
  <c r="B6" i="8" a="1"/>
  <c r="B6" i="8" s="1"/>
  <c r="B4" i="8" a="1"/>
  <c r="B4" i="8" s="1"/>
  <c r="B14" i="7" a="1"/>
  <c r="B14" i="7" s="1"/>
  <c r="B12" i="7" a="1"/>
  <c r="B12" i="7" s="1"/>
  <c r="B10" i="7" a="1"/>
  <c r="B10" i="7" s="1"/>
  <c r="B8" i="7" a="1"/>
  <c r="B8" i="7" s="1"/>
  <c r="B6" i="7" a="1"/>
  <c r="B6" i="7" s="1"/>
  <c r="B4" i="7" a="1"/>
  <c r="B4" i="7" s="1"/>
  <c r="B14" i="6" a="1"/>
  <c r="B14" i="6" s="1"/>
  <c r="B12" i="6" a="1"/>
  <c r="B12" i="6" s="1"/>
  <c r="B10" i="6" a="1"/>
  <c r="B10" i="6" s="1"/>
  <c r="B8" i="6" a="1"/>
  <c r="B8" i="6" s="1"/>
  <c r="B6" i="6" a="1"/>
  <c r="B6" i="6" s="1"/>
  <c r="B4" i="6" a="1"/>
  <c r="B4" i="6" s="1"/>
  <c r="B14" i="5" a="1"/>
  <c r="B14" i="5" s="1"/>
  <c r="B12" i="5" a="1"/>
  <c r="B12" i="5" s="1"/>
  <c r="B10" i="5" a="1"/>
  <c r="B10" i="5" s="1"/>
  <c r="B8" i="5" a="1"/>
  <c r="B8" i="5" s="1"/>
  <c r="B6" i="5" a="1"/>
  <c r="B6" i="5" s="1"/>
  <c r="B4" i="5" a="1"/>
  <c r="B4" i="5" s="1"/>
  <c r="B14" i="4" a="1"/>
  <c r="B14" i="4" s="1"/>
  <c r="B12" i="4" a="1"/>
  <c r="B12" i="4" s="1"/>
  <c r="B10" i="4" a="1"/>
  <c r="B10" i="4" s="1"/>
  <c r="B8" i="4" a="1"/>
  <c r="B8" i="4" s="1"/>
  <c r="B6" i="4" a="1"/>
  <c r="B6" i="4" s="1"/>
  <c r="B4" i="4" a="1"/>
  <c r="C4" i="4" s="1"/>
  <c r="C3" i="4" s="1"/>
  <c r="B14" i="3" a="1"/>
  <c r="B14" i="3" s="1"/>
  <c r="B12" i="3" a="1"/>
  <c r="B12" i="3" s="1"/>
  <c r="B10" i="3" a="1"/>
  <c r="B10" i="3" s="1"/>
  <c r="B8" i="3" a="1"/>
  <c r="B8" i="3" s="1"/>
  <c r="B6" i="3" a="1"/>
  <c r="B6" i="3" s="1"/>
  <c r="B4" i="3" a="1"/>
  <c r="B4" i="3" s="1"/>
  <c r="B16" i="2" a="1"/>
  <c r="B16" i="2" s="1"/>
  <c r="B14" i="2" a="1"/>
  <c r="B14" i="2" s="1"/>
  <c r="B12" i="2" a="1"/>
  <c r="B12" i="2" s="1"/>
  <c r="B10" i="2" a="1"/>
  <c r="B10" i="2" s="1"/>
  <c r="B8" i="2" a="1"/>
  <c r="F8" i="2" s="1"/>
  <c r="B6" i="2" a="1"/>
  <c r="F6" i="2" s="1"/>
  <c r="F5" i="2" s="1"/>
  <c r="G14" i="13" l="1"/>
  <c r="H14" i="13"/>
  <c r="F14" i="13"/>
  <c r="E14" i="13"/>
  <c r="D14" i="13"/>
  <c r="C14" i="13"/>
  <c r="G12" i="13"/>
  <c r="F12" i="13"/>
  <c r="H12" i="13"/>
  <c r="E12" i="13"/>
  <c r="D12" i="13"/>
  <c r="C12" i="13"/>
  <c r="H10" i="13"/>
  <c r="G10" i="13"/>
  <c r="F10" i="13"/>
  <c r="E10" i="13"/>
  <c r="D10" i="13"/>
  <c r="C10" i="13"/>
  <c r="G12" i="12"/>
  <c r="H12" i="12"/>
  <c r="F12" i="12"/>
  <c r="E12" i="12"/>
  <c r="D12" i="12"/>
  <c r="C12" i="12"/>
  <c r="H10" i="12"/>
  <c r="G10" i="12"/>
  <c r="F10" i="12"/>
  <c r="E10" i="12"/>
  <c r="D10" i="12"/>
  <c r="C10" i="12"/>
  <c r="B6" i="12"/>
  <c r="H6" i="12"/>
  <c r="G6" i="12"/>
  <c r="C6" i="12"/>
  <c r="F6" i="12"/>
  <c r="E6" i="12"/>
  <c r="G4" i="12"/>
  <c r="G3" i="12" s="1"/>
  <c r="F4" i="12"/>
  <c r="F3" i="12" s="1"/>
  <c r="H4" i="12"/>
  <c r="H3" i="12" s="1"/>
  <c r="E4" i="12"/>
  <c r="E3" i="12" s="1"/>
  <c r="C4" i="12"/>
  <c r="C3" i="12" s="1"/>
  <c r="D4" i="12"/>
  <c r="D3" i="12" s="1"/>
  <c r="H14" i="11"/>
  <c r="G14" i="11"/>
  <c r="F14" i="11"/>
  <c r="E14" i="11"/>
  <c r="B14" i="11"/>
  <c r="D14" i="11"/>
  <c r="H12" i="11"/>
  <c r="G12" i="11"/>
  <c r="F12" i="11"/>
  <c r="E12" i="11"/>
  <c r="D12" i="11"/>
  <c r="C12" i="11"/>
  <c r="H10" i="11"/>
  <c r="G10" i="11"/>
  <c r="F10" i="11"/>
  <c r="E10" i="11"/>
  <c r="D10" i="11"/>
  <c r="C10" i="11"/>
  <c r="G8" i="11"/>
  <c r="H8" i="11"/>
  <c r="F8" i="11"/>
  <c r="D8" i="11"/>
  <c r="E8" i="11"/>
  <c r="C8" i="11"/>
  <c r="G6" i="11"/>
  <c r="H6" i="11"/>
  <c r="F6" i="11"/>
  <c r="E6" i="11"/>
  <c r="D6" i="11"/>
  <c r="C6" i="11"/>
  <c r="G4" i="11"/>
  <c r="G3" i="11" s="1"/>
  <c r="H4" i="11"/>
  <c r="H3" i="11" s="1"/>
  <c r="F4" i="11"/>
  <c r="F3" i="11" s="1"/>
  <c r="E4" i="11"/>
  <c r="E3" i="11" s="1"/>
  <c r="D4" i="11"/>
  <c r="D3" i="11" s="1"/>
  <c r="C4" i="11"/>
  <c r="C3" i="11" s="1"/>
  <c r="G14" i="10"/>
  <c r="H14" i="10"/>
  <c r="F14" i="10"/>
  <c r="E14" i="10"/>
  <c r="D14" i="10"/>
  <c r="C14" i="10"/>
  <c r="H12" i="10"/>
  <c r="G12" i="10"/>
  <c r="F12" i="10"/>
  <c r="E12" i="10"/>
  <c r="D12" i="10"/>
  <c r="C12" i="10"/>
  <c r="G10" i="10"/>
  <c r="H10" i="10"/>
  <c r="F10" i="10"/>
  <c r="E10" i="10"/>
  <c r="D10" i="10"/>
  <c r="C10" i="10"/>
  <c r="H8" i="10"/>
  <c r="G8" i="10"/>
  <c r="F8" i="10"/>
  <c r="E8" i="10"/>
  <c r="D8" i="10"/>
  <c r="C8" i="10"/>
  <c r="H6" i="10"/>
  <c r="G6" i="10"/>
  <c r="F6" i="10"/>
  <c r="E6" i="10"/>
  <c r="D6" i="10"/>
  <c r="C6" i="10"/>
  <c r="G4" i="10"/>
  <c r="G3" i="10" s="1"/>
  <c r="F4" i="10"/>
  <c r="F3" i="10" s="1"/>
  <c r="E4" i="10"/>
  <c r="E3" i="10" s="1"/>
  <c r="D4" i="10"/>
  <c r="D3" i="10" s="1"/>
  <c r="H4" i="10"/>
  <c r="H3" i="10" s="1"/>
  <c r="C4" i="10"/>
  <c r="C3" i="10" s="1"/>
  <c r="G14" i="9"/>
  <c r="H14" i="9"/>
  <c r="F14" i="9"/>
  <c r="E14" i="9"/>
  <c r="D14" i="9"/>
  <c r="C14" i="9"/>
  <c r="G12" i="9"/>
  <c r="H12" i="9"/>
  <c r="F12" i="9"/>
  <c r="D12" i="9"/>
  <c r="C12" i="9"/>
  <c r="E12" i="9"/>
  <c r="H10" i="9"/>
  <c r="G10" i="9"/>
  <c r="F10" i="9"/>
  <c r="E10" i="9"/>
  <c r="D10" i="9"/>
  <c r="C10" i="9"/>
  <c r="G8" i="9"/>
  <c r="H8" i="9"/>
  <c r="F8" i="9"/>
  <c r="E8" i="9"/>
  <c r="D8" i="9"/>
  <c r="C8" i="9"/>
  <c r="G6" i="9"/>
  <c r="H6" i="9"/>
  <c r="F6" i="9"/>
  <c r="E6" i="9"/>
  <c r="D6" i="9"/>
  <c r="C6" i="9"/>
  <c r="H4" i="9"/>
  <c r="H3" i="9" s="1"/>
  <c r="G4" i="9"/>
  <c r="G3" i="9" s="1"/>
  <c r="F4" i="9"/>
  <c r="F3" i="9" s="1"/>
  <c r="E4" i="9"/>
  <c r="E3" i="9" s="1"/>
  <c r="D4" i="9"/>
  <c r="D3" i="9" s="1"/>
  <c r="C4" i="9"/>
  <c r="C3" i="9" s="1"/>
  <c r="G12" i="8"/>
  <c r="H12" i="8"/>
  <c r="F12" i="8"/>
  <c r="E12" i="8"/>
  <c r="D12" i="8"/>
  <c r="C12" i="8"/>
  <c r="G10" i="8"/>
  <c r="H10" i="8"/>
  <c r="F10" i="8"/>
  <c r="E10" i="8"/>
  <c r="D10" i="8"/>
  <c r="C10" i="8"/>
  <c r="H8" i="8"/>
  <c r="G8" i="8"/>
  <c r="F8" i="8"/>
  <c r="E8" i="8"/>
  <c r="D8" i="8"/>
  <c r="C8" i="8"/>
  <c r="H6" i="8"/>
  <c r="G6" i="8"/>
  <c r="F6" i="8"/>
  <c r="E6" i="8"/>
  <c r="D6" i="8"/>
  <c r="C6" i="8"/>
  <c r="G4" i="8"/>
  <c r="G3" i="8" s="1"/>
  <c r="H4" i="8"/>
  <c r="H3" i="8" s="1"/>
  <c r="F4" i="8"/>
  <c r="F3" i="8" s="1"/>
  <c r="E4" i="8"/>
  <c r="E3" i="8" s="1"/>
  <c r="D4" i="8"/>
  <c r="D3" i="8" s="1"/>
  <c r="C4" i="8"/>
  <c r="C3" i="8" s="1"/>
  <c r="G14" i="7"/>
  <c r="H14" i="7"/>
  <c r="F14" i="7"/>
  <c r="E14" i="7"/>
  <c r="D14" i="7"/>
  <c r="C14" i="7"/>
  <c r="H12" i="7"/>
  <c r="G12" i="7"/>
  <c r="F12" i="7"/>
  <c r="E12" i="7"/>
  <c r="D12" i="7"/>
  <c r="C12" i="7"/>
  <c r="G10" i="7"/>
  <c r="H10" i="7"/>
  <c r="F10" i="7"/>
  <c r="E10" i="7"/>
  <c r="D10" i="7"/>
  <c r="C10" i="7"/>
  <c r="G8" i="7"/>
  <c r="H8" i="7"/>
  <c r="F8" i="7"/>
  <c r="E8" i="7"/>
  <c r="D8" i="7"/>
  <c r="C8" i="7"/>
  <c r="G6" i="7"/>
  <c r="H6" i="7"/>
  <c r="F6" i="7"/>
  <c r="E6" i="7"/>
  <c r="D6" i="7"/>
  <c r="C6" i="7"/>
  <c r="G4" i="7"/>
  <c r="G3" i="7" s="1"/>
  <c r="H4" i="7"/>
  <c r="H3" i="7" s="1"/>
  <c r="F4" i="7"/>
  <c r="F3" i="7" s="1"/>
  <c r="E4" i="7"/>
  <c r="E3" i="7" s="1"/>
  <c r="D4" i="7"/>
  <c r="D3" i="7" s="1"/>
  <c r="C4" i="7"/>
  <c r="C3" i="7" s="1"/>
  <c r="G14" i="6"/>
  <c r="H14" i="6"/>
  <c r="F14" i="6"/>
  <c r="E14" i="6"/>
  <c r="D14" i="6"/>
  <c r="C14" i="6"/>
  <c r="G12" i="6"/>
  <c r="H12" i="6"/>
  <c r="F12" i="6"/>
  <c r="E12" i="6"/>
  <c r="D12" i="6"/>
  <c r="C12" i="6"/>
  <c r="H10" i="6"/>
  <c r="G10" i="6"/>
  <c r="E10" i="6"/>
  <c r="D10" i="6"/>
  <c r="C10" i="6"/>
  <c r="F10" i="6"/>
  <c r="H8" i="6"/>
  <c r="G8" i="6"/>
  <c r="E8" i="6"/>
  <c r="D8" i="6"/>
  <c r="C8" i="6"/>
  <c r="F8" i="6"/>
  <c r="G6" i="6"/>
  <c r="H6" i="6"/>
  <c r="F6" i="6"/>
  <c r="E6" i="6"/>
  <c r="D6" i="6"/>
  <c r="C6" i="6"/>
  <c r="G4" i="6"/>
  <c r="G3" i="6" s="1"/>
  <c r="H4" i="6"/>
  <c r="H3" i="6" s="1"/>
  <c r="F4" i="6"/>
  <c r="F3" i="6" s="1"/>
  <c r="E4" i="6"/>
  <c r="E3" i="6" s="1"/>
  <c r="D4" i="6"/>
  <c r="D3" i="6" s="1"/>
  <c r="C4" i="6"/>
  <c r="C3" i="6" s="1"/>
  <c r="H14" i="5"/>
  <c r="F14" i="5"/>
  <c r="E14" i="5"/>
  <c r="G14" i="5"/>
  <c r="D14" i="5"/>
  <c r="C14" i="5"/>
  <c r="H12" i="5"/>
  <c r="G12" i="5"/>
  <c r="F12" i="5"/>
  <c r="E12" i="5"/>
  <c r="D12" i="5"/>
  <c r="C12" i="5"/>
  <c r="G10" i="5"/>
  <c r="H10" i="5"/>
  <c r="F10" i="5"/>
  <c r="E10" i="5"/>
  <c r="D10" i="5"/>
  <c r="C10" i="5"/>
  <c r="G8" i="5"/>
  <c r="H8" i="5"/>
  <c r="F8" i="5"/>
  <c r="E8" i="5"/>
  <c r="D8" i="5"/>
  <c r="C8" i="5"/>
  <c r="G6" i="5"/>
  <c r="H6" i="5"/>
  <c r="F6" i="5"/>
  <c r="E6" i="5"/>
  <c r="D6" i="5"/>
  <c r="C6" i="5"/>
  <c r="G4" i="5"/>
  <c r="G3" i="5" s="1"/>
  <c r="H4" i="5"/>
  <c r="H3" i="5" s="1"/>
  <c r="F4" i="5"/>
  <c r="F3" i="5" s="1"/>
  <c r="E4" i="5"/>
  <c r="E3" i="5" s="1"/>
  <c r="D4" i="5"/>
  <c r="D3" i="5" s="1"/>
  <c r="C4" i="5"/>
  <c r="C3" i="5" s="1"/>
  <c r="G14" i="4"/>
  <c r="H14" i="4"/>
  <c r="F14" i="4"/>
  <c r="E14" i="4"/>
  <c r="D14" i="4"/>
  <c r="C14" i="4"/>
  <c r="G12" i="4"/>
  <c r="F12" i="4"/>
  <c r="E12" i="4"/>
  <c r="D12" i="4"/>
  <c r="H12" i="4"/>
  <c r="C12" i="4"/>
  <c r="G10" i="4"/>
  <c r="H10" i="4"/>
  <c r="F10" i="4"/>
  <c r="E10" i="4"/>
  <c r="D10" i="4"/>
  <c r="C10" i="4"/>
  <c r="H8" i="4"/>
  <c r="F8" i="4"/>
  <c r="E8" i="4"/>
  <c r="D8" i="4"/>
  <c r="C8" i="4"/>
  <c r="G8" i="4"/>
  <c r="H6" i="4"/>
  <c r="G6" i="4"/>
  <c r="F6" i="4"/>
  <c r="E6" i="4"/>
  <c r="D6" i="4"/>
  <c r="C6" i="4"/>
  <c r="H4" i="4"/>
  <c r="H3" i="4" s="1"/>
  <c r="G4" i="4"/>
  <c r="G3" i="4" s="1"/>
  <c r="F4" i="4"/>
  <c r="F3" i="4" s="1"/>
  <c r="B4" i="4"/>
  <c r="E4" i="4"/>
  <c r="E3" i="4" s="1"/>
  <c r="D4" i="4"/>
  <c r="D3" i="4" s="1"/>
  <c r="H14" i="3"/>
  <c r="G14" i="3"/>
  <c r="F14" i="3"/>
  <c r="E14" i="3"/>
  <c r="D14" i="3"/>
  <c r="C14" i="3"/>
  <c r="G12" i="3"/>
  <c r="F12" i="3"/>
  <c r="E12" i="3"/>
  <c r="D12" i="3"/>
  <c r="H12" i="3"/>
  <c r="C12" i="3"/>
  <c r="F10" i="3"/>
  <c r="E10" i="3"/>
  <c r="D10" i="3"/>
  <c r="G10" i="3"/>
  <c r="C10" i="3"/>
  <c r="H10" i="3"/>
  <c r="G8" i="3"/>
  <c r="D8" i="3"/>
  <c r="H8" i="3"/>
  <c r="F8" i="3"/>
  <c r="E8" i="3"/>
  <c r="C8" i="3"/>
  <c r="D6" i="3"/>
  <c r="H6" i="3"/>
  <c r="G6" i="3"/>
  <c r="C6" i="3"/>
  <c r="F6" i="3"/>
  <c r="E6" i="3"/>
  <c r="G4" i="3"/>
  <c r="G3" i="3" s="1"/>
  <c r="H4" i="3"/>
  <c r="H3" i="3" s="1"/>
  <c r="F4" i="3"/>
  <c r="F3" i="3" s="1"/>
  <c r="E4" i="3"/>
  <c r="E3" i="3" s="1"/>
  <c r="D4" i="3"/>
  <c r="D3" i="3" s="1"/>
  <c r="C4" i="3"/>
  <c r="C3" i="3" s="1"/>
  <c r="G16" i="2"/>
  <c r="F16" i="2"/>
  <c r="H16" i="2"/>
  <c r="E16" i="2"/>
  <c r="D16" i="2"/>
  <c r="C16" i="2"/>
  <c r="G14" i="2"/>
  <c r="H14" i="2"/>
  <c r="F14" i="2"/>
  <c r="E14" i="2"/>
  <c r="D14" i="2"/>
  <c r="C14" i="2"/>
  <c r="G12" i="2"/>
  <c r="D12" i="2"/>
  <c r="H12" i="2"/>
  <c r="F12" i="2"/>
  <c r="E12" i="2"/>
  <c r="C12" i="2"/>
  <c r="H10" i="2"/>
  <c r="E10" i="2"/>
  <c r="G10" i="2"/>
  <c r="F10" i="2"/>
  <c r="D10" i="2"/>
  <c r="C10" i="2"/>
  <c r="H8" i="2"/>
  <c r="D8" i="2"/>
  <c r="C8" i="2"/>
  <c r="B8" i="2"/>
  <c r="G8" i="2"/>
  <c r="E8" i="2"/>
  <c r="E6" i="2"/>
  <c r="E5" i="2" s="1"/>
  <c r="B6" i="2"/>
  <c r="H6" i="2"/>
  <c r="H5" i="2" s="1"/>
  <c r="G6" i="2"/>
  <c r="G5" i="2" s="1"/>
  <c r="D6" i="2"/>
  <c r="D5" i="2" s="1"/>
  <c r="C6" i="2"/>
  <c r="C5" i="2" s="1"/>
  <c r="B3" i="13" l="1"/>
  <c r="B3" i="12"/>
  <c r="B3" i="11"/>
  <c r="B3" i="10"/>
  <c r="B3" i="9"/>
  <c r="B3" i="8"/>
  <c r="B3" i="7"/>
  <c r="B3" i="6"/>
  <c r="B3" i="5"/>
  <c r="B3" i="4"/>
  <c r="B3" i="3"/>
  <c r="B5" i="2"/>
  <c r="B3" i="2"/>
</calcChain>
</file>

<file path=xl/sharedStrings.xml><?xml version="1.0" encoding="utf-8"?>
<sst xmlns="http://schemas.openxmlformats.org/spreadsheetml/2006/main" count="60" uniqueCount="51">
  <si>
    <t>MAY</t>
  </si>
  <si>
    <t>FEBRUARY</t>
  </si>
  <si>
    <t>JANUARY</t>
  </si>
  <si>
    <t>MARCH</t>
  </si>
  <si>
    <t>APRIL</t>
  </si>
  <si>
    <t>JUNE</t>
  </si>
  <si>
    <t>JULY</t>
  </si>
  <si>
    <t>AUGUST</t>
  </si>
  <si>
    <t>SEPTEMBER</t>
  </si>
  <si>
    <t>OCTOBER</t>
  </si>
  <si>
    <t>NOVEMBER</t>
  </si>
  <si>
    <t>Enter year:</t>
  </si>
  <si>
    <t>Week start:</t>
  </si>
  <si>
    <t>Birthday Party</t>
  </si>
  <si>
    <t>Start the calendar on either a Sunday or a Monday by selecting S or M in the Week Start cell, E2</t>
  </si>
  <si>
    <t>FEBRUARY -&gt;</t>
  </si>
  <si>
    <t>MARCH -&gt;</t>
  </si>
  <si>
    <t>&lt;- JANUARY</t>
  </si>
  <si>
    <t>APRIL -&gt;</t>
  </si>
  <si>
    <t>&lt;- FEBRUARY</t>
  </si>
  <si>
    <t>&lt;- OCTOBER</t>
  </si>
  <si>
    <t>DECEMBER -&gt;</t>
  </si>
  <si>
    <t>&lt;- MARCH</t>
  </si>
  <si>
    <t>MAY -&gt;</t>
  </si>
  <si>
    <t>&lt;- APRIL</t>
  </si>
  <si>
    <t>JUNE -&gt;</t>
  </si>
  <si>
    <t>&lt;- MAY</t>
  </si>
  <si>
    <t>JULY -&gt;</t>
  </si>
  <si>
    <t>&lt;-JUNE</t>
  </si>
  <si>
    <t>AUGUST -&gt;</t>
  </si>
  <si>
    <t>&lt;- JULY</t>
  </si>
  <si>
    <t>SEPTEMBER -&gt;</t>
  </si>
  <si>
    <t>&lt;- AUGUST</t>
  </si>
  <si>
    <t>OCTOBER -&gt;</t>
  </si>
  <si>
    <t>&lt;- SEPTEMBER</t>
  </si>
  <si>
    <t>NOVEMBER -&gt;</t>
  </si>
  <si>
    <t>S</t>
  </si>
  <si>
    <t xml:space="preserve"> </t>
  </si>
  <si>
    <t xml:space="preserve">    </t>
  </si>
  <si>
    <t xml:space="preserve">Decade Day                    </t>
  </si>
  <si>
    <t>Farmer or Western Day</t>
  </si>
  <si>
    <t>Ugly Christmas Sweater  Day</t>
  </si>
  <si>
    <t>Spirit Day               Wear Blue and Yellow       Go Knights!</t>
  </si>
  <si>
    <t>Pack a Lunch</t>
  </si>
  <si>
    <t>Pajama Day            Pack a Lunch</t>
  </si>
  <si>
    <t>Preschool Closed until 1/2/2020</t>
  </si>
  <si>
    <t>Closed</t>
  </si>
  <si>
    <t xml:space="preserve">       December             Lil' Knights News            2019</t>
  </si>
  <si>
    <t>Preschool Re-opens                        Pack a Lunch</t>
  </si>
  <si>
    <r>
      <rPr>
        <b/>
        <sz val="18"/>
        <color theme="1" tint="0.34998626667073579"/>
        <rFont val="Apple Chancery"/>
        <family val="4"/>
      </rPr>
      <t>Isaiah 9:6- For unto us a child is born, unto us  a son is given and the government will be upon his shoulders. And he will be called Wonderful, Couselor, Mighty God, Everlasting Father, Prince of Peace.</t>
    </r>
    <r>
      <rPr>
        <b/>
        <sz val="20"/>
        <color theme="1" tint="0.34998626667073579"/>
        <rFont val="Apple Chancery"/>
        <family val="4"/>
      </rPr>
      <t xml:space="preserve">                                       </t>
    </r>
    <r>
      <rPr>
        <sz val="16"/>
        <color theme="1" tint="0.34998626667073579"/>
        <rFont val="Apple Chancery"/>
        <family val="4"/>
      </rPr>
      <t xml:space="preserve">This foreshadow of the birth of Jesus and how important He was to be came well before his birth occured, yet there was still doubters. Have you ever wondered what God 'labeled' you with prior to your birth? Are you pursuing answers to this? He sacrificed His son so we might have life! This alone is cause to celebrate the birth of our Lord and Savior Jesus Christ this holiday season. Rejoice over the birth! Without the birth, there would be no death, burial and resurrection. It took a humble cradle moment to make way for the cross which paved the way for you and I to recieve eternal salvation, the best gift of all!                                                                         </t>
    </r>
    <r>
      <rPr>
        <sz val="18"/>
        <color theme="1" tint="0.34998626667073579"/>
        <rFont val="Apple Chancery"/>
        <family val="4"/>
      </rPr>
      <t xml:space="preserve">                                                                                                                                                                                       </t>
    </r>
    <r>
      <rPr>
        <b/>
        <sz val="20"/>
        <color theme="1" tint="0.34998626667073579"/>
        <rFont val="Apple Chancery"/>
        <family val="4"/>
      </rPr>
      <t>Merry Christmas from our CAC/ Lil' Knights Preschool family to yours!</t>
    </r>
  </si>
  <si>
    <t>Christmas Play        6:00 p.m. @ CWC                        Pack a Lunch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</si>
</sst>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
  </numFmts>
  <fonts count="21">
    <font>
      <b/>
      <sz val="11"/>
      <color theme="1" tint="0.34998626667073579"/>
      <name val="Trebuchet MS"/>
      <family val="2"/>
      <scheme val="minor"/>
    </font>
    <font>
      <b/>
      <sz val="11"/>
      <color theme="1"/>
      <name val="Trebuchet MS"/>
      <family val="2"/>
      <scheme val="minor"/>
    </font>
    <font>
      <b/>
      <sz val="34"/>
      <color theme="1"/>
      <name val="Trebuchet MS"/>
      <family val="2"/>
      <scheme val="major"/>
    </font>
    <font>
      <b/>
      <sz val="11"/>
      <color theme="2" tint="-0.749961851863155"/>
      <name val="Trebuchet MS"/>
      <family val="2"/>
      <scheme val="minor"/>
    </font>
    <font>
      <b/>
      <u/>
      <sz val="11"/>
      <color theme="1"/>
      <name val="Trebuchet MS"/>
      <family val="2"/>
      <scheme val="minor"/>
    </font>
    <font>
      <b/>
      <sz val="11"/>
      <color theme="1" tint="0.34998626667073579"/>
      <name val="Trebuchet MS"/>
      <family val="2"/>
      <scheme val="minor"/>
    </font>
    <font>
      <i/>
      <sz val="11"/>
      <color theme="1" tint="0.34998626667073579"/>
      <name val="Trebuchet MS"/>
      <family val="2"/>
      <scheme val="minor"/>
    </font>
    <font>
      <b/>
      <sz val="22"/>
      <color theme="1" tint="0.34998626667073579"/>
      <name val="Trebuchet MS"/>
      <family val="2"/>
      <scheme val="major"/>
    </font>
    <font>
      <b/>
      <u/>
      <sz val="11"/>
      <color theme="8" tint="-0.499984740745262"/>
      <name val="Trebuchet MS"/>
      <family val="2"/>
      <scheme val="minor"/>
    </font>
    <font>
      <b/>
      <sz val="20"/>
      <color theme="1"/>
      <name val="Chalkboard SE Regular"/>
    </font>
    <font>
      <b/>
      <sz val="16"/>
      <color theme="1"/>
      <name val="Chalkboard SE Regular"/>
    </font>
    <font>
      <b/>
      <sz val="16"/>
      <color theme="1" tint="0.34998626667073579"/>
      <name val="Trebuchet MS"/>
      <family val="2"/>
      <scheme val="minor"/>
    </font>
    <font>
      <b/>
      <sz val="16"/>
      <color theme="1" tint="0.34998626667073579"/>
      <name val="Chalkboard SE Regular"/>
    </font>
    <font>
      <b/>
      <sz val="14"/>
      <color theme="1" tint="0.34998626667073579"/>
      <name val="Chalkboard SE Regular"/>
    </font>
    <font>
      <b/>
      <sz val="48"/>
      <color theme="1" tint="0.34998626667073579"/>
      <name val="Chalkboard SE Regular"/>
    </font>
    <font>
      <b/>
      <sz val="20"/>
      <color theme="1" tint="0.34998626667073579"/>
      <name val="Chalkboard SE Regular"/>
    </font>
    <font>
      <b/>
      <sz val="18"/>
      <color theme="1" tint="0.34998626667073579"/>
      <name val="Chalkboard SE Regular"/>
    </font>
    <font>
      <sz val="16"/>
      <color theme="1" tint="0.34998626667073579"/>
      <name val="Apple Chancery"/>
      <family val="4"/>
    </font>
    <font>
      <b/>
      <sz val="18"/>
      <color theme="1" tint="0.34998626667073579"/>
      <name val="Apple Chancery"/>
      <family val="4"/>
    </font>
    <font>
      <b/>
      <sz val="20"/>
      <color theme="1" tint="0.34998626667073579"/>
      <name val="Apple Chancery"/>
      <family val="4"/>
    </font>
    <font>
      <sz val="18"/>
      <color theme="1" tint="0.34998626667073579"/>
      <name val="Apple Chancery"/>
      <family val="4"/>
    </font>
  </fonts>
  <fills count="2">
    <fill>
      <patternFill patternType="none"/>
    </fill>
    <fill>
      <patternFill patternType="gray125"/>
    </fill>
  </fills>
  <borders count="4">
    <border>
      <left/>
      <right/>
      <top/>
      <bottom/>
      <diagonal/>
    </border>
    <border>
      <left style="thick">
        <color theme="4"/>
      </left>
      <right style="thick">
        <color theme="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12">
    <xf numFmtId="0" fontId="0" fillId="0" borderId="0">
      <alignment horizontal="left" vertical="top" wrapText="1" indent="1"/>
    </xf>
    <xf numFmtId="0" fontId="2" fillId="0" borderId="0" applyNumberFormat="0" applyFill="0" applyBorder="0" applyProtection="0">
      <alignment horizontal="left" vertical="top"/>
    </xf>
    <xf numFmtId="0" fontId="1" fillId="0" borderId="0" applyNumberFormat="0" applyFill="0" applyProtection="0">
      <alignment vertical="top"/>
    </xf>
    <xf numFmtId="0" fontId="3" fillId="0" borderId="0" applyNumberFormat="0" applyFill="0" applyAlignment="0" applyProtection="0"/>
    <xf numFmtId="164" fontId="1" fillId="0" borderId="1" applyFill="0" applyProtection="0">
      <alignment horizontal="left" indent="1"/>
    </xf>
    <xf numFmtId="0" fontId="4" fillId="0" borderId="0" applyNumberFormat="0" applyFill="0" applyProtection="0">
      <alignment horizontal="center" vertical="top"/>
    </xf>
    <xf numFmtId="0" fontId="3" fillId="0" borderId="0" applyNumberFormat="0" applyFill="0" applyBorder="0" applyAlignment="0" applyProtection="0"/>
    <xf numFmtId="0" fontId="7" fillId="0" borderId="0" applyNumberFormat="0" applyFill="0" applyBorder="0" applyProtection="0">
      <alignment horizontal="left"/>
    </xf>
    <xf numFmtId="0" fontId="8" fillId="0" borderId="0" applyNumberFormat="0" applyFill="0" applyBorder="0" applyAlignment="0" applyProtection="0">
      <alignment horizontal="left" vertical="top" wrapText="1" indent="1"/>
    </xf>
    <xf numFmtId="0" fontId="6" fillId="0" borderId="0" applyNumberFormat="0" applyFill="0" applyBorder="0" applyAlignment="0" applyProtection="0"/>
    <xf numFmtId="0" fontId="5" fillId="0" borderId="0">
      <alignment horizontal="left" vertical="top"/>
    </xf>
    <xf numFmtId="0" fontId="5" fillId="0" borderId="1">
      <alignment horizontal="left" vertical="top" wrapText="1" indent="1"/>
    </xf>
  </cellStyleXfs>
  <cellXfs count="30">
    <xf numFmtId="0" fontId="0" fillId="0" borderId="0" xfId="0">
      <alignment horizontal="left" vertical="top" wrapText="1" indent="1"/>
    </xf>
    <xf numFmtId="0" fontId="3" fillId="0" borderId="0" xfId="3" applyAlignment="1">
      <alignment horizontal="left" vertical="top"/>
    </xf>
    <xf numFmtId="0" fontId="0" fillId="0" borderId="1" xfId="0" applyBorder="1">
      <alignment horizontal="left" vertical="top" wrapText="1" indent="1"/>
    </xf>
    <xf numFmtId="0" fontId="2" fillId="0" borderId="0" xfId="1" applyAlignment="1">
      <alignment horizontal="center" vertical="top"/>
    </xf>
    <xf numFmtId="164" fontId="1" fillId="0" borderId="1" xfId="4" applyBorder="1">
      <alignment horizontal="left" indent="1"/>
    </xf>
    <xf numFmtId="0" fontId="1" fillId="0" borderId="0" xfId="2">
      <alignment vertical="top"/>
    </xf>
    <xf numFmtId="0" fontId="4" fillId="0" borderId="0" xfId="5">
      <alignment horizontal="center" vertical="top"/>
    </xf>
    <xf numFmtId="0" fontId="7" fillId="0" borderId="0" xfId="7">
      <alignment horizontal="left"/>
    </xf>
    <xf numFmtId="164" fontId="2" fillId="0" borderId="0" xfId="1" applyNumberFormat="1">
      <alignment horizontal="left" vertical="top"/>
    </xf>
    <xf numFmtId="0" fontId="6" fillId="0" borderId="0" xfId="9" applyAlignment="1">
      <alignment horizontal="left" vertical="top"/>
    </xf>
    <xf numFmtId="0" fontId="0" fillId="0" borderId="0" xfId="0">
      <alignment horizontal="left" vertical="top" wrapText="1" indent="1"/>
    </xf>
    <xf numFmtId="0" fontId="5" fillId="0" borderId="0" xfId="10">
      <alignment horizontal="left" vertical="top"/>
    </xf>
    <xf numFmtId="0" fontId="0" fillId="0" borderId="0" xfId="0">
      <alignment horizontal="left" vertical="top" wrapText="1" indent="1"/>
    </xf>
    <xf numFmtId="164" fontId="1" fillId="0" borderId="1" xfId="4">
      <alignment horizontal="left" indent="1"/>
    </xf>
    <xf numFmtId="0" fontId="5" fillId="0" borderId="1" xfId="11">
      <alignment horizontal="left" vertical="top" wrapText="1" indent="1"/>
    </xf>
    <xf numFmtId="0" fontId="9" fillId="0" borderId="2" xfId="2" applyFont="1" applyBorder="1" applyAlignment="1">
      <alignment horizontal="center" vertical="center"/>
    </xf>
    <xf numFmtId="164" fontId="10" fillId="0" borderId="2" xfId="4" applyFont="1" applyBorder="1">
      <alignment horizontal="left" indent="1"/>
    </xf>
    <xf numFmtId="0" fontId="11" fillId="0" borderId="2" xfId="11" applyFont="1" applyBorder="1">
      <alignment horizontal="left" vertical="top" wrapText="1" indent="1"/>
    </xf>
    <xf numFmtId="0" fontId="12" fillId="0" borderId="2" xfId="11" applyFont="1" applyBorder="1">
      <alignment horizontal="left" vertical="top" wrapText="1" indent="1"/>
    </xf>
    <xf numFmtId="0" fontId="13" fillId="0" borderId="0" xfId="0" applyFont="1">
      <alignment horizontal="left" vertical="top" wrapText="1" indent="1"/>
    </xf>
    <xf numFmtId="0" fontId="15" fillId="0" borderId="2" xfId="11" applyFont="1" applyBorder="1" applyAlignment="1">
      <alignment horizontal="center" vertical="center" wrapText="1"/>
    </xf>
    <xf numFmtId="164" fontId="10" fillId="0" borderId="2" xfId="4" applyFont="1" applyBorder="1" applyAlignment="1">
      <alignment horizontal="left" vertical="center" indent="1"/>
    </xf>
    <xf numFmtId="164" fontId="10" fillId="0" borderId="2" xfId="4" applyFont="1" applyBorder="1" applyAlignment="1">
      <alignment horizontal="left" vertical="center"/>
    </xf>
    <xf numFmtId="0" fontId="16" fillId="0" borderId="2" xfId="11" applyFont="1" applyBorder="1" applyAlignment="1">
      <alignment horizontal="center" vertical="center" wrapText="1"/>
    </xf>
    <xf numFmtId="0" fontId="0" fillId="0" borderId="0" xfId="0" applyBorder="1" applyAlignment="1">
      <alignment horizontal="center" vertical="top" wrapText="1"/>
    </xf>
    <xf numFmtId="0" fontId="0" fillId="0" borderId="0" xfId="0" applyBorder="1">
      <alignment horizontal="left" vertical="top" wrapText="1" indent="1"/>
    </xf>
    <xf numFmtId="0" fontId="0" fillId="0" borderId="3" xfId="0" applyBorder="1">
      <alignment horizontal="left" vertical="top" wrapText="1" indent="1"/>
    </xf>
    <xf numFmtId="0" fontId="14" fillId="0" borderId="0" xfId="7" applyFont="1" applyAlignment="1">
      <alignment horizontal="center" vertical="center"/>
    </xf>
    <xf numFmtId="0" fontId="7" fillId="0" borderId="0" xfId="7" applyAlignment="1">
      <alignment horizontal="center" vertical="center"/>
    </xf>
    <xf numFmtId="0" fontId="17" fillId="0" borderId="0" xfId="0" applyFont="1" applyAlignment="1">
      <alignment horizontal="center" vertical="center" wrapText="1"/>
    </xf>
  </cellXfs>
  <cellStyles count="12">
    <cellStyle name="Calendar details" xfId="11" xr:uid="{00000000-0005-0000-0000-000000000000}"/>
    <cellStyle name="Entry Fields" xfId="10" xr:uid="{00000000-0005-0000-0000-000001000000}"/>
    <cellStyle name="Explanatory Text" xfId="9" builtinId="53" customBuiltin="1"/>
    <cellStyle name="Followed Hyperlink" xfId="8" builtinId="9" customBuiltin="1"/>
    <cellStyle name="Heading 1" xfId="2" builtinId="16" customBuiltin="1"/>
    <cellStyle name="Heading 2" xfId="3" builtinId="17" customBuiltin="1"/>
    <cellStyle name="Heading 3" xfId="4" builtinId="18" customBuiltin="1"/>
    <cellStyle name="Heading 4" xfId="6" builtinId="19" customBuiltin="1"/>
    <cellStyle name="Hyperlink" xfId="5" builtinId="8" customBuiltin="1"/>
    <cellStyle name="Normal" xfId="0" builtinId="0" customBuiltin="1"/>
    <cellStyle name="Title" xfId="1" builtinId="15" customBuiltin="1"/>
    <cellStyle name="Year" xfId="7" xr:uid="{00000000-0005-0000-0000-00000B000000}"/>
  </cellStyles>
  <dxfs count="24">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2499465926084170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https://clipground.com/decorative-lighting-clipart.html" TargetMode="External"/><Relationship Id="rId3" Type="http://schemas.openxmlformats.org/officeDocument/2006/relationships/image" Target="../media/image2.png"/><Relationship Id="rId7" Type="http://schemas.openxmlformats.org/officeDocument/2006/relationships/image" Target="../media/image5.jpg"/><Relationship Id="rId12" Type="http://schemas.openxmlformats.org/officeDocument/2006/relationships/hyperlink" Target="http://www.pngall.com/christmas-png" TargetMode="External"/><Relationship Id="rId2" Type="http://schemas.openxmlformats.org/officeDocument/2006/relationships/hyperlink" Target="http://www.publicdomainpictures.net/view-image.php?image=62654&amp;picture=felice-anno-nuovo" TargetMode="External"/><Relationship Id="rId1" Type="http://schemas.openxmlformats.org/officeDocument/2006/relationships/image" Target="../media/image1.jpeg"/><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image" Target="../media/image3.png"/><Relationship Id="rId10" Type="http://schemas.openxmlformats.org/officeDocument/2006/relationships/hyperlink" Target="https://blog.chron.com/weather/2013/12/merry-christmas/" TargetMode="External"/><Relationship Id="rId4" Type="http://schemas.openxmlformats.org/officeDocument/2006/relationships/hyperlink" Target="http://homeschooled-kids.com/hskidsonline/christmas-around-the-world-2/" TargetMode="External"/><Relationship Id="rId9"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4</xdr:col>
      <xdr:colOff>685800</xdr:colOff>
      <xdr:row>12</xdr:row>
      <xdr:rowOff>25400</xdr:rowOff>
    </xdr:from>
    <xdr:to>
      <xdr:col>4</xdr:col>
      <xdr:colOff>1874520</xdr:colOff>
      <xdr:row>12</xdr:row>
      <xdr:rowOff>1214120</xdr:rowOff>
    </xdr:to>
    <xdr:pic>
      <xdr:nvPicPr>
        <xdr:cNvPr id="18" name="Picture 17" descr="Happy New Year! Free Stock Photo - Public Domain Pictures">
          <a:extLst>
            <a:ext uri="{FF2B5EF4-FFF2-40B4-BE49-F238E27FC236}">
              <a16:creationId xmlns:a16="http://schemas.microsoft.com/office/drawing/2014/main" id="{328E6CA3-9B20-8C47-BCF6-CBB80C9DC5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837473B0-CC2E-450A-ABE3-18F120FF3D39}">
              <a1611:picAttrSrcUrl xmlns:a1611="http://schemas.microsoft.com/office/drawing/2016/11/main" r:id="rId2"/>
            </a:ext>
          </a:extLst>
        </a:blip>
        <a:stretch>
          <a:fillRect/>
        </a:stretch>
      </xdr:blipFill>
      <xdr:spPr>
        <a:xfrm>
          <a:off x="10083800" y="9677400"/>
          <a:ext cx="1188720" cy="1188720"/>
        </a:xfrm>
        <a:prstGeom prst="rect">
          <a:avLst/>
        </a:prstGeom>
      </xdr:spPr>
    </xdr:pic>
    <xdr:clientData/>
  </xdr:twoCellAnchor>
  <xdr:twoCellAnchor editAs="oneCell">
    <xdr:from>
      <xdr:col>2</xdr:col>
      <xdr:colOff>2336800</xdr:colOff>
      <xdr:row>0</xdr:row>
      <xdr:rowOff>88900</xdr:rowOff>
    </xdr:from>
    <xdr:to>
      <xdr:col>4</xdr:col>
      <xdr:colOff>249676</xdr:colOff>
      <xdr:row>2</xdr:row>
      <xdr:rowOff>109220</xdr:rowOff>
    </xdr:to>
    <xdr:pic>
      <xdr:nvPicPr>
        <xdr:cNvPr id="20" name="Picture 19" descr="Christmas Around the World | Homeschooled Kids Online">
          <a:extLst>
            <a:ext uri="{FF2B5EF4-FFF2-40B4-BE49-F238E27FC236}">
              <a16:creationId xmlns:a16="http://schemas.microsoft.com/office/drawing/2014/main" id="{36A5656D-657B-1F46-A024-38AC0016CE0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837473B0-CC2E-450A-ABE3-18F120FF3D39}">
              <a1611:picAttrSrcUrl xmlns:a1611="http://schemas.microsoft.com/office/drawing/2016/11/main" r:id="rId4"/>
            </a:ext>
          </a:extLst>
        </a:blip>
        <a:stretch>
          <a:fillRect/>
        </a:stretch>
      </xdr:blipFill>
      <xdr:spPr>
        <a:xfrm>
          <a:off x="7035800" y="88900"/>
          <a:ext cx="3373876" cy="2560320"/>
        </a:xfrm>
        <a:prstGeom prst="rect">
          <a:avLst/>
        </a:prstGeom>
      </xdr:spPr>
    </xdr:pic>
    <xdr:clientData/>
  </xdr:twoCellAnchor>
  <xdr:twoCellAnchor editAs="oneCell">
    <xdr:from>
      <xdr:col>6</xdr:col>
      <xdr:colOff>77152</xdr:colOff>
      <xdr:row>0</xdr:row>
      <xdr:rowOff>541020</xdr:rowOff>
    </xdr:from>
    <xdr:to>
      <xdr:col>6</xdr:col>
      <xdr:colOff>1814512</xdr:colOff>
      <xdr:row>1</xdr:row>
      <xdr:rowOff>1099820</xdr:rowOff>
    </xdr:to>
    <xdr:pic>
      <xdr:nvPicPr>
        <xdr:cNvPr id="21" name="Picture 20" descr="hook-knight-on-horse[1]">
          <a:extLst>
            <a:ext uri="{FF2B5EF4-FFF2-40B4-BE49-F238E27FC236}">
              <a16:creationId xmlns:a16="http://schemas.microsoft.com/office/drawing/2014/main" id="{4C2831A0-3189-0447-9761-3C77977EED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698152" y="541020"/>
          <a:ext cx="1737360" cy="1828800"/>
        </a:xfrm>
        <a:prstGeom prst="rect">
          <a:avLst/>
        </a:prstGeom>
        <a:noFill/>
        <a:ln>
          <a:noFill/>
        </a:ln>
      </xdr:spPr>
    </xdr:pic>
    <xdr:clientData/>
  </xdr:twoCellAnchor>
  <xdr:twoCellAnchor editAs="oneCell">
    <xdr:from>
      <xdr:col>1</xdr:col>
      <xdr:colOff>378143</xdr:colOff>
      <xdr:row>0</xdr:row>
      <xdr:rowOff>508952</xdr:rowOff>
    </xdr:from>
    <xdr:to>
      <xdr:col>1</xdr:col>
      <xdr:colOff>2115503</xdr:colOff>
      <xdr:row>1</xdr:row>
      <xdr:rowOff>1067752</xdr:rowOff>
    </xdr:to>
    <xdr:pic>
      <xdr:nvPicPr>
        <xdr:cNvPr id="22" name="Picture 21">
          <a:extLst>
            <a:ext uri="{FF2B5EF4-FFF2-40B4-BE49-F238E27FC236}">
              <a16:creationId xmlns:a16="http://schemas.microsoft.com/office/drawing/2014/main" id="{9EF0DA80-4669-6C47-AFFE-B68CC009F99E}"/>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6643" y="508952"/>
          <a:ext cx="1737360" cy="1828800"/>
        </a:xfrm>
        <a:prstGeom prst="rect">
          <a:avLst/>
        </a:prstGeom>
        <a:noFill/>
        <a:ln>
          <a:noFill/>
        </a:ln>
      </xdr:spPr>
    </xdr:pic>
    <xdr:clientData/>
  </xdr:twoCellAnchor>
  <xdr:twoCellAnchor editAs="oneCell">
    <xdr:from>
      <xdr:col>7</xdr:col>
      <xdr:colOff>12701</xdr:colOff>
      <xdr:row>0</xdr:row>
      <xdr:rowOff>228609</xdr:rowOff>
    </xdr:from>
    <xdr:to>
      <xdr:col>8</xdr:col>
      <xdr:colOff>25401</xdr:colOff>
      <xdr:row>2</xdr:row>
      <xdr:rowOff>49740</xdr:rowOff>
    </xdr:to>
    <xdr:pic>
      <xdr:nvPicPr>
        <xdr:cNvPr id="24" name="Picture 23" descr="Decorative lighting clipart 20 free Cliparts | Download ...">
          <a:extLst>
            <a:ext uri="{FF2B5EF4-FFF2-40B4-BE49-F238E27FC236}">
              <a16:creationId xmlns:a16="http://schemas.microsoft.com/office/drawing/2014/main" id="{330BBD6C-FDFA-F548-AB81-B17E210A1E1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837473B0-CC2E-450A-ABE3-18F120FF3D39}">
              <a1611:picAttrSrcUrl xmlns:a1611="http://schemas.microsoft.com/office/drawing/2016/11/main" r:id="rId8"/>
            </a:ext>
          </a:extLst>
        </a:blip>
        <a:stretch>
          <a:fillRect/>
        </a:stretch>
      </xdr:blipFill>
      <xdr:spPr>
        <a:xfrm>
          <a:off x="18364201" y="228609"/>
          <a:ext cx="2743200" cy="2361131"/>
        </a:xfrm>
        <a:prstGeom prst="rect">
          <a:avLst/>
        </a:prstGeom>
      </xdr:spPr>
    </xdr:pic>
    <xdr:clientData/>
  </xdr:twoCellAnchor>
  <xdr:twoCellAnchor editAs="oneCell">
    <xdr:from>
      <xdr:col>4</xdr:col>
      <xdr:colOff>393712</xdr:colOff>
      <xdr:row>10</xdr:row>
      <xdr:rowOff>12704</xdr:rowOff>
    </xdr:from>
    <xdr:to>
      <xdr:col>4</xdr:col>
      <xdr:colOff>2313952</xdr:colOff>
      <xdr:row>10</xdr:row>
      <xdr:rowOff>1263486</xdr:rowOff>
    </xdr:to>
    <xdr:pic>
      <xdr:nvPicPr>
        <xdr:cNvPr id="29" name="Picture 28" descr="Merry Christmas! - Weather">
          <a:extLst>
            <a:ext uri="{FF2B5EF4-FFF2-40B4-BE49-F238E27FC236}">
              <a16:creationId xmlns:a16="http://schemas.microsoft.com/office/drawing/2014/main" id="{61CEA06A-990B-FB4C-8389-43C6C162EFB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837473B0-CC2E-450A-ABE3-18F120FF3D39}">
              <a1611:picAttrSrcUrl xmlns:a1611="http://schemas.microsoft.com/office/drawing/2016/11/main" r:id="rId10"/>
            </a:ext>
          </a:extLst>
        </a:blip>
        <a:stretch>
          <a:fillRect/>
        </a:stretch>
      </xdr:blipFill>
      <xdr:spPr>
        <a:xfrm>
          <a:off x="9791712" y="8077204"/>
          <a:ext cx="1920240" cy="1250782"/>
        </a:xfrm>
        <a:prstGeom prst="rect">
          <a:avLst/>
        </a:prstGeom>
      </xdr:spPr>
    </xdr:pic>
    <xdr:clientData/>
  </xdr:twoCellAnchor>
  <xdr:twoCellAnchor editAs="oneCell">
    <xdr:from>
      <xdr:col>0</xdr:col>
      <xdr:colOff>0</xdr:colOff>
      <xdr:row>16</xdr:row>
      <xdr:rowOff>647688</xdr:rowOff>
    </xdr:from>
    <xdr:to>
      <xdr:col>1</xdr:col>
      <xdr:colOff>500380</xdr:colOff>
      <xdr:row>18</xdr:row>
      <xdr:rowOff>8035</xdr:rowOff>
    </xdr:to>
    <xdr:pic>
      <xdr:nvPicPr>
        <xdr:cNvPr id="3" name="Picture 2" descr="Christmas PNG Transparent Images | PNG All">
          <a:extLst>
            <a:ext uri="{FF2B5EF4-FFF2-40B4-BE49-F238E27FC236}">
              <a16:creationId xmlns:a16="http://schemas.microsoft.com/office/drawing/2014/main" id="{FA743718-12C6-0B4B-A437-ED6A97667E8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837473B0-CC2E-450A-ABE3-18F120FF3D39}">
              <a1611:picAttrSrcUrl xmlns:a1611="http://schemas.microsoft.com/office/drawing/2016/11/main" r:id="rId12"/>
            </a:ext>
          </a:extLst>
        </a:blip>
        <a:stretch>
          <a:fillRect/>
        </a:stretch>
      </xdr:blipFill>
      <xdr:spPr>
        <a:xfrm>
          <a:off x="0" y="14046188"/>
          <a:ext cx="2468880" cy="1138347"/>
        </a:xfrm>
        <a:prstGeom prst="rect">
          <a:avLst/>
        </a:prstGeom>
      </xdr:spPr>
    </xdr:pic>
    <xdr:clientData/>
  </xdr:twoCellAnchor>
  <xdr:twoCellAnchor editAs="oneCell">
    <xdr:from>
      <xdr:col>1</xdr:col>
      <xdr:colOff>317500</xdr:colOff>
      <xdr:row>16</xdr:row>
      <xdr:rowOff>635010</xdr:rowOff>
    </xdr:from>
    <xdr:to>
      <xdr:col>2</xdr:col>
      <xdr:colOff>55880</xdr:colOff>
      <xdr:row>17</xdr:row>
      <xdr:rowOff>884355</xdr:rowOff>
    </xdr:to>
    <xdr:pic>
      <xdr:nvPicPr>
        <xdr:cNvPr id="6" name="Picture 5" descr="Christmas PNG Transparent Images | PNG All">
          <a:extLst>
            <a:ext uri="{FF2B5EF4-FFF2-40B4-BE49-F238E27FC236}">
              <a16:creationId xmlns:a16="http://schemas.microsoft.com/office/drawing/2014/main" id="{E7B688AD-ADFA-CF46-9AEA-F6E5BC6FED7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837473B0-CC2E-450A-ABE3-18F120FF3D39}">
              <a1611:picAttrSrcUrl xmlns:a1611="http://schemas.microsoft.com/office/drawing/2016/11/main" r:id="rId12"/>
            </a:ext>
          </a:extLst>
        </a:blip>
        <a:stretch>
          <a:fillRect/>
        </a:stretch>
      </xdr:blipFill>
      <xdr:spPr>
        <a:xfrm>
          <a:off x="2286000" y="14033510"/>
          <a:ext cx="2468880" cy="1138345"/>
        </a:xfrm>
        <a:prstGeom prst="rect">
          <a:avLst/>
        </a:prstGeom>
      </xdr:spPr>
    </xdr:pic>
    <xdr:clientData/>
  </xdr:twoCellAnchor>
  <xdr:twoCellAnchor editAs="oneCell">
    <xdr:from>
      <xdr:col>1</xdr:col>
      <xdr:colOff>2628900</xdr:colOff>
      <xdr:row>16</xdr:row>
      <xdr:rowOff>660410</xdr:rowOff>
    </xdr:from>
    <xdr:to>
      <xdr:col>2</xdr:col>
      <xdr:colOff>2367280</xdr:colOff>
      <xdr:row>18</xdr:row>
      <xdr:rowOff>20755</xdr:rowOff>
    </xdr:to>
    <xdr:pic>
      <xdr:nvPicPr>
        <xdr:cNvPr id="9" name="Picture 8" descr="Christmas PNG Transparent Images | PNG All">
          <a:extLst>
            <a:ext uri="{FF2B5EF4-FFF2-40B4-BE49-F238E27FC236}">
              <a16:creationId xmlns:a16="http://schemas.microsoft.com/office/drawing/2014/main" id="{3C661D81-37CA-AB44-960A-E01A8CB6BF87}"/>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837473B0-CC2E-450A-ABE3-18F120FF3D39}">
              <a1611:picAttrSrcUrl xmlns:a1611="http://schemas.microsoft.com/office/drawing/2016/11/main" r:id="rId12"/>
            </a:ext>
          </a:extLst>
        </a:blip>
        <a:stretch>
          <a:fillRect/>
        </a:stretch>
      </xdr:blipFill>
      <xdr:spPr>
        <a:xfrm>
          <a:off x="4597400" y="14058910"/>
          <a:ext cx="2468880" cy="1138345"/>
        </a:xfrm>
        <a:prstGeom prst="rect">
          <a:avLst/>
        </a:prstGeom>
      </xdr:spPr>
    </xdr:pic>
    <xdr:clientData/>
  </xdr:twoCellAnchor>
  <xdr:twoCellAnchor editAs="oneCell">
    <xdr:from>
      <xdr:col>5</xdr:col>
      <xdr:colOff>2298700</xdr:colOff>
      <xdr:row>16</xdr:row>
      <xdr:rowOff>660409</xdr:rowOff>
    </xdr:from>
    <xdr:to>
      <xdr:col>6</xdr:col>
      <xdr:colOff>2047176</xdr:colOff>
      <xdr:row>18</xdr:row>
      <xdr:rowOff>25409</xdr:rowOff>
    </xdr:to>
    <xdr:pic>
      <xdr:nvPicPr>
        <xdr:cNvPr id="12" name="Picture 11" descr="Christmas PNG Transparent Images | PNG All">
          <a:extLst>
            <a:ext uri="{FF2B5EF4-FFF2-40B4-BE49-F238E27FC236}">
              <a16:creationId xmlns:a16="http://schemas.microsoft.com/office/drawing/2014/main" id="{3F1C83CA-1B09-E949-A19C-6E8C6B1C4655}"/>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837473B0-CC2E-450A-ABE3-18F120FF3D39}">
              <a1611:picAttrSrcUrl xmlns:a1611="http://schemas.microsoft.com/office/drawing/2016/11/main" r:id="rId12"/>
            </a:ext>
          </a:extLst>
        </a:blip>
        <a:stretch>
          <a:fillRect/>
        </a:stretch>
      </xdr:blipFill>
      <xdr:spPr>
        <a:xfrm>
          <a:off x="15189200" y="14058909"/>
          <a:ext cx="2478976" cy="1143000"/>
        </a:xfrm>
        <a:prstGeom prst="rect">
          <a:avLst/>
        </a:prstGeom>
      </xdr:spPr>
    </xdr:pic>
    <xdr:clientData/>
  </xdr:twoCellAnchor>
  <xdr:twoCellAnchor editAs="oneCell">
    <xdr:from>
      <xdr:col>6</xdr:col>
      <xdr:colOff>1866900</xdr:colOff>
      <xdr:row>16</xdr:row>
      <xdr:rowOff>596910</xdr:rowOff>
    </xdr:from>
    <xdr:to>
      <xdr:col>7</xdr:col>
      <xdr:colOff>1605280</xdr:colOff>
      <xdr:row>17</xdr:row>
      <xdr:rowOff>846255</xdr:rowOff>
    </xdr:to>
    <xdr:pic>
      <xdr:nvPicPr>
        <xdr:cNvPr id="15" name="Picture 14" descr="Christmas PNG Transparent Images | PNG All">
          <a:extLst>
            <a:ext uri="{FF2B5EF4-FFF2-40B4-BE49-F238E27FC236}">
              <a16:creationId xmlns:a16="http://schemas.microsoft.com/office/drawing/2014/main" id="{CEFFC751-8B5C-114A-AFEB-A4DDF297E9C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837473B0-CC2E-450A-ABE3-18F120FF3D39}">
              <a1611:picAttrSrcUrl xmlns:a1611="http://schemas.microsoft.com/office/drawing/2016/11/main" r:id="rId12"/>
            </a:ext>
          </a:extLst>
        </a:blip>
        <a:stretch>
          <a:fillRect/>
        </a:stretch>
      </xdr:blipFill>
      <xdr:spPr>
        <a:xfrm>
          <a:off x="17487900" y="13995410"/>
          <a:ext cx="2468880" cy="1138345"/>
        </a:xfrm>
        <a:prstGeom prst="rect">
          <a:avLst/>
        </a:prstGeom>
      </xdr:spPr>
    </xdr:pic>
    <xdr:clientData/>
  </xdr:twoCellAnchor>
  <xdr:twoCellAnchor editAs="oneCell">
    <xdr:from>
      <xdr:col>7</xdr:col>
      <xdr:colOff>1485900</xdr:colOff>
      <xdr:row>16</xdr:row>
      <xdr:rowOff>647709</xdr:rowOff>
    </xdr:from>
    <xdr:to>
      <xdr:col>9</xdr:col>
      <xdr:colOff>27876</xdr:colOff>
      <xdr:row>18</xdr:row>
      <xdr:rowOff>12709</xdr:rowOff>
    </xdr:to>
    <xdr:pic>
      <xdr:nvPicPr>
        <xdr:cNvPr id="19" name="Picture 18" descr="Christmas PNG Transparent Images | PNG All">
          <a:extLst>
            <a:ext uri="{FF2B5EF4-FFF2-40B4-BE49-F238E27FC236}">
              <a16:creationId xmlns:a16="http://schemas.microsoft.com/office/drawing/2014/main" id="{6B525DE9-F3B5-DC40-9136-2972C87C664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837473B0-CC2E-450A-ABE3-18F120FF3D39}">
              <a1611:picAttrSrcUrl xmlns:a1611="http://schemas.microsoft.com/office/drawing/2016/11/main" r:id="rId12"/>
            </a:ext>
          </a:extLst>
        </a:blip>
        <a:stretch>
          <a:fillRect/>
        </a:stretch>
      </xdr:blipFill>
      <xdr:spPr>
        <a:xfrm>
          <a:off x="19837400" y="14046209"/>
          <a:ext cx="2478976" cy="1143000"/>
        </a:xfrm>
        <a:prstGeom prst="rect">
          <a:avLst/>
        </a:prstGeom>
      </xdr:spPr>
    </xdr:pic>
    <xdr:clientData/>
  </xdr:twoCellAnchor>
</xdr:wsDr>
</file>

<file path=xl/theme/theme1.xml><?xml version="1.0" encoding="utf-8"?>
<a:theme xmlns:a="http://schemas.openxmlformats.org/drawingml/2006/main" name="Office Theme">
  <a:themeElements>
    <a:clrScheme name="12-month gold stripes">
      <a:dk1>
        <a:srgbClr val="000000"/>
      </a:dk1>
      <a:lt1>
        <a:srgbClr val="FFFFFF"/>
      </a:lt1>
      <a:dk2>
        <a:srgbClr val="1F1D00"/>
      </a:dk2>
      <a:lt2>
        <a:srgbClr val="FEFEFE"/>
      </a:lt2>
      <a:accent1>
        <a:srgbClr val="F2E900"/>
      </a:accent1>
      <a:accent2>
        <a:srgbClr val="E685C9"/>
      </a:accent2>
      <a:accent3>
        <a:srgbClr val="70D680"/>
      </a:accent3>
      <a:accent4>
        <a:srgbClr val="FF6963"/>
      </a:accent4>
      <a:accent5>
        <a:srgbClr val="61C6C5"/>
      </a:accent5>
      <a:accent6>
        <a:srgbClr val="F8A11D"/>
      </a:accent6>
      <a:hlink>
        <a:srgbClr val="61C6C5"/>
      </a:hlink>
      <a:folHlink>
        <a:srgbClr val="BFBFBF"/>
      </a:folHlink>
    </a:clrScheme>
    <a:fontScheme name="1-month gold stripes">
      <a:majorFont>
        <a:latin typeface="Trebuchet MS"/>
        <a:ea typeface=""/>
        <a:cs typeface=""/>
      </a:majorFont>
      <a:minorFont>
        <a:latin typeface="Trebuchet M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pageSetUpPr fitToPage="1"/>
  </sheetPr>
  <dimension ref="B1:H17"/>
  <sheetViews>
    <sheetView showGridLines="0" zoomScaleNormal="100" workbookViewId="0">
      <selection activeCell="E2" sqref="E2"/>
    </sheetView>
  </sheetViews>
  <sheetFormatPr baseColWidth="10" defaultColWidth="8.83203125" defaultRowHeight="14"/>
  <cols>
    <col min="1" max="1" width="2.83203125" customWidth="1"/>
    <col min="2" max="8" width="13.83203125" customWidth="1"/>
  </cols>
  <sheetData>
    <row r="1" spans="2:8" ht="15" customHeight="1">
      <c r="B1" s="9" t="s">
        <v>14</v>
      </c>
      <c r="C1" s="1"/>
      <c r="D1" s="1"/>
      <c r="E1" s="1"/>
      <c r="F1" s="1"/>
      <c r="G1" s="1"/>
      <c r="H1" s="1"/>
    </row>
    <row r="2" spans="2:8" ht="36" customHeight="1">
      <c r="B2" s="11" t="s">
        <v>11</v>
      </c>
      <c r="C2" s="11">
        <f ca="1">YEAR(TODAY())</f>
        <v>2019</v>
      </c>
      <c r="D2" s="11" t="s">
        <v>12</v>
      </c>
      <c r="E2" s="11" t="s">
        <v>36</v>
      </c>
      <c r="F2" s="10"/>
      <c r="G2" s="10"/>
      <c r="H2" s="10"/>
    </row>
    <row r="3" spans="2:8" ht="30" customHeight="1">
      <c r="B3" s="7">
        <f ca="1">CalendarYear</f>
        <v>2019</v>
      </c>
      <c r="D3" s="6" t="s">
        <v>15</v>
      </c>
      <c r="E3" s="1"/>
      <c r="G3" s="6"/>
      <c r="H3" s="6"/>
    </row>
    <row r="4" spans="2:8" ht="45" customHeight="1">
      <c r="B4" s="8" t="s">
        <v>2</v>
      </c>
      <c r="C4" s="8"/>
      <c r="D4" s="8"/>
      <c r="E4" s="8"/>
      <c r="F4" s="3"/>
    </row>
    <row r="5" spans="2:8" ht="18.75" customHeight="1">
      <c r="B5" s="5" t="str">
        <f>WeekStart</f>
        <v>S</v>
      </c>
      <c r="C5" s="5" t="str">
        <f t="shared" ref="C5:H5" ca="1" si="0">LEFT(TEXT(C6,"ddd"),1)</f>
        <v>M</v>
      </c>
      <c r="D5" s="5" t="str">
        <f t="shared" ca="1" si="0"/>
        <v>T</v>
      </c>
      <c r="E5" s="5" t="str">
        <f t="shared" ca="1" si="0"/>
        <v>W</v>
      </c>
      <c r="F5" s="5" t="str">
        <f t="shared" ca="1" si="0"/>
        <v>T</v>
      </c>
      <c r="G5" s="5" t="str">
        <f t="shared" ca="1" si="0"/>
        <v>F</v>
      </c>
      <c r="H5" s="5" t="str">
        <f t="shared" ca="1" si="0"/>
        <v>S</v>
      </c>
    </row>
    <row r="6" spans="2:8" ht="16.5" customHeight="1">
      <c r="B6" s="13">
        <f t="array" aca="1" ref="B6:H6" ca="1">DaysAndWeeks+DATE(CalendarYear,1,1)-WEEKDAY(DATE(CalendarYear,1,1),(WeekStart="M")+1)+1</f>
        <v>43464</v>
      </c>
      <c r="C6" s="13">
        <f ca="1"/>
        <v>43465</v>
      </c>
      <c r="D6" s="13">
        <f ca="1"/>
        <v>43466</v>
      </c>
      <c r="E6" s="13">
        <f ca="1"/>
        <v>43467</v>
      </c>
      <c r="F6" s="13">
        <f ca="1"/>
        <v>43468</v>
      </c>
      <c r="G6" s="13">
        <f ca="1"/>
        <v>43469</v>
      </c>
      <c r="H6" s="13">
        <f ca="1"/>
        <v>43470</v>
      </c>
    </row>
    <row r="7" spans="2:8" ht="39.75" customHeight="1">
      <c r="B7" s="14"/>
      <c r="C7" s="14"/>
      <c r="D7" s="14"/>
      <c r="E7" s="14"/>
      <c r="F7" s="14"/>
      <c r="G7" s="14"/>
      <c r="H7" s="14"/>
    </row>
    <row r="8" spans="2:8" ht="15" customHeight="1">
      <c r="B8" s="13">
        <f t="array" aca="1" ref="B8:H8" ca="1">DaysAndWeeks+DATE(CalendarYear,1,1)-WEEKDAY(DATE(CalendarYear,1,1),(WeekStart="M")+1)+8</f>
        <v>43471</v>
      </c>
      <c r="C8" s="13">
        <f ca="1"/>
        <v>43472</v>
      </c>
      <c r="D8" s="13">
        <f ca="1"/>
        <v>43473</v>
      </c>
      <c r="E8" s="13">
        <f ca="1"/>
        <v>43474</v>
      </c>
      <c r="F8" s="13">
        <f ca="1"/>
        <v>43475</v>
      </c>
      <c r="G8" s="13">
        <f ca="1"/>
        <v>43476</v>
      </c>
      <c r="H8" s="13">
        <f ca="1"/>
        <v>43477</v>
      </c>
    </row>
    <row r="9" spans="2:8" ht="39.75" customHeight="1">
      <c r="B9" s="14"/>
      <c r="C9" s="14"/>
      <c r="D9" s="14"/>
      <c r="E9" s="14" t="s">
        <v>13</v>
      </c>
      <c r="F9" s="14"/>
      <c r="G9" s="14"/>
      <c r="H9" s="14"/>
    </row>
    <row r="10" spans="2:8" ht="15" customHeight="1">
      <c r="B10" s="13">
        <f t="array" aca="1" ref="B10:H10" ca="1">DaysAndWeeks+DATE(CalendarYear,1,1)-WEEKDAY(DATE(CalendarYear,1,1),(WeekStart="M")+1)+15</f>
        <v>43478</v>
      </c>
      <c r="C10" s="13">
        <f ca="1"/>
        <v>43479</v>
      </c>
      <c r="D10" s="13">
        <f ca="1"/>
        <v>43480</v>
      </c>
      <c r="E10" s="13">
        <f ca="1"/>
        <v>43481</v>
      </c>
      <c r="F10" s="13">
        <f ca="1"/>
        <v>43482</v>
      </c>
      <c r="G10" s="13">
        <f ca="1"/>
        <v>43483</v>
      </c>
      <c r="H10" s="13">
        <f ca="1"/>
        <v>43484</v>
      </c>
    </row>
    <row r="11" spans="2:8" ht="39.75" customHeight="1">
      <c r="B11" s="14"/>
      <c r="C11" s="14"/>
      <c r="D11" s="14"/>
      <c r="E11" s="14"/>
      <c r="F11" s="14"/>
      <c r="G11" s="14"/>
      <c r="H11" s="14"/>
    </row>
    <row r="12" spans="2:8" ht="15" customHeight="1">
      <c r="B12" s="13">
        <f t="array" aca="1" ref="B12:H12" ca="1">DaysAndWeeks+DATE(CalendarYear,1,1)-WEEKDAY(DATE(CalendarYear,1,1),(WeekStart="M")+1)+22</f>
        <v>43485</v>
      </c>
      <c r="C12" s="13">
        <f ca="1"/>
        <v>43486</v>
      </c>
      <c r="D12" s="13">
        <f ca="1"/>
        <v>43487</v>
      </c>
      <c r="E12" s="13">
        <f ca="1"/>
        <v>43488</v>
      </c>
      <c r="F12" s="13">
        <f ca="1"/>
        <v>43489</v>
      </c>
      <c r="G12" s="13">
        <f ca="1"/>
        <v>43490</v>
      </c>
      <c r="H12" s="13">
        <f ca="1"/>
        <v>43491</v>
      </c>
    </row>
    <row r="13" spans="2:8" ht="40.5" customHeight="1">
      <c r="B13" s="14"/>
      <c r="C13" s="14"/>
      <c r="D13" s="14"/>
      <c r="E13" s="14"/>
      <c r="F13" s="14"/>
      <c r="G13" s="14"/>
      <c r="H13" s="14"/>
    </row>
    <row r="14" spans="2:8" ht="15" customHeight="1">
      <c r="B14" s="13">
        <f t="array" aca="1" ref="B14:H14" ca="1">DaysAndWeeks+DATE(CalendarYear,1,1)-WEEKDAY(DATE(CalendarYear,1,1),(WeekStart="M")+1)+29</f>
        <v>43492</v>
      </c>
      <c r="C14" s="13">
        <f ca="1"/>
        <v>43493</v>
      </c>
      <c r="D14" s="13">
        <f ca="1"/>
        <v>43494</v>
      </c>
      <c r="E14" s="13">
        <f ca="1"/>
        <v>43495</v>
      </c>
      <c r="F14" s="13">
        <f ca="1"/>
        <v>43496</v>
      </c>
      <c r="G14" s="13">
        <f ca="1"/>
        <v>43497</v>
      </c>
      <c r="H14" s="13">
        <f ca="1"/>
        <v>43498</v>
      </c>
    </row>
    <row r="15" spans="2:8" ht="39.75" customHeight="1">
      <c r="B15" s="14"/>
      <c r="C15" s="14"/>
      <c r="D15" s="14"/>
      <c r="E15" s="14"/>
      <c r="F15" s="14"/>
      <c r="G15" s="14"/>
      <c r="H15" s="14"/>
    </row>
    <row r="16" spans="2:8" ht="15" customHeight="1">
      <c r="B16" s="13">
        <f t="array" aca="1" ref="B16:H16" ca="1">DaysAndWeeks+DATE(CalendarYear,1,1)-WEEKDAY(DATE(CalendarYear,1,1),(WeekStart="M")+1)+36</f>
        <v>43499</v>
      </c>
      <c r="C16" s="13">
        <f ca="1"/>
        <v>43500</v>
      </c>
      <c r="D16" s="13">
        <f ca="1"/>
        <v>43501</v>
      </c>
      <c r="E16" s="13">
        <f ca="1"/>
        <v>43502</v>
      </c>
      <c r="F16" s="13">
        <f ca="1"/>
        <v>43503</v>
      </c>
      <c r="G16" s="13">
        <f ca="1"/>
        <v>43504</v>
      </c>
      <c r="H16" s="13">
        <f ca="1"/>
        <v>43505</v>
      </c>
    </row>
    <row r="17" spans="2:8" ht="39.75" customHeight="1">
      <c r="B17" s="14"/>
      <c r="C17" s="14"/>
      <c r="D17" s="14"/>
      <c r="E17" s="14"/>
      <c r="F17" s="14"/>
      <c r="G17" s="14"/>
      <c r="H17" s="14"/>
    </row>
  </sheetData>
  <dataConsolidate/>
  <conditionalFormatting sqref="B6:G6">
    <cfRule type="expression" dxfId="23" priority="4">
      <formula>DAY(B6)&gt;8</formula>
    </cfRule>
  </conditionalFormatting>
  <conditionalFormatting sqref="B14:H17">
    <cfRule type="expression" dxfId="22" priority="2">
      <formula>AND(DAY(B14)&gt;=1,DAY(B14)&lt;=15)</formula>
    </cfRule>
  </conditionalFormatting>
  <dataValidations xWindow="40" yWindow="320" count="1">
    <dataValidation type="list" allowBlank="1" showInputMessage="1" showErrorMessage="1" error="Select a day from the entries in the list. Select CANCEL, then ALT+DOWN ARROW to pick from the dropdown list" sqref="E2" xr:uid="{00000000-0002-0000-0000-000000000000}">
      <formula1>"M,S"</formula1>
    </dataValidation>
  </dataValidations>
  <hyperlinks>
    <hyperlink ref="D3" location="FEBRUARY!A1" tooltip="Navigation link to the next month" display="FEBRUARY" xr:uid="{00000000-0004-0000-0000-000000000000}"/>
  </hyperlinks>
  <printOptions horizontalCentered="1"/>
  <pageMargins left="0.5" right="0.5" top="0.4" bottom="0.4" header="0.3" footer="0.3"/>
  <pageSetup fitToHeight="0"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9" tint="0.39997558519241921"/>
    <pageSetUpPr fitToPage="1"/>
  </sheetPr>
  <dimension ref="A1:H15"/>
  <sheetViews>
    <sheetView showGridLines="0" zoomScaleNormal="100" workbookViewId="0"/>
  </sheetViews>
  <sheetFormatPr baseColWidth="10" defaultColWidth="8.83203125" defaultRowHeight="14"/>
  <cols>
    <col min="1" max="1" width="2.83203125" customWidth="1"/>
    <col min="2" max="8" width="13.83203125" customWidth="1"/>
  </cols>
  <sheetData>
    <row r="1" spans="1:8" ht="30" customHeight="1">
      <c r="A1" s="12"/>
      <c r="B1" s="7">
        <f ca="1">CalendarYear</f>
        <v>2019</v>
      </c>
      <c r="C1" s="6" t="s">
        <v>34</v>
      </c>
      <c r="D1" s="6" t="s">
        <v>35</v>
      </c>
      <c r="E1" s="1"/>
      <c r="F1" s="1"/>
      <c r="G1" s="1"/>
      <c r="H1" s="6"/>
    </row>
    <row r="2" spans="1:8" ht="45" customHeight="1">
      <c r="B2" s="8" t="s">
        <v>9</v>
      </c>
      <c r="C2" s="8"/>
      <c r="D2" s="8"/>
      <c r="E2" s="8"/>
      <c r="F2" s="3"/>
    </row>
    <row r="3" spans="1:8" ht="18.75" customHeight="1">
      <c r="B3" s="5" t="str">
        <f>WeekStart</f>
        <v>S</v>
      </c>
      <c r="C3" s="5" t="str">
        <f t="shared" ref="C3:H3" ca="1" si="0">LEFT(TEXT(C4,"ddd"),1)</f>
        <v>M</v>
      </c>
      <c r="D3" s="5" t="str">
        <f t="shared" ca="1" si="0"/>
        <v>T</v>
      </c>
      <c r="E3" s="5" t="str">
        <f t="shared" ca="1" si="0"/>
        <v>W</v>
      </c>
      <c r="F3" s="5" t="str">
        <f t="shared" ca="1" si="0"/>
        <v>T</v>
      </c>
      <c r="G3" s="5" t="str">
        <f t="shared" ca="1" si="0"/>
        <v>F</v>
      </c>
      <c r="H3" s="5" t="str">
        <f t="shared" ca="1" si="0"/>
        <v>S</v>
      </c>
    </row>
    <row r="4" spans="1:8" ht="16.5" customHeight="1">
      <c r="B4" s="4">
        <f t="array" aca="1" ref="B4:H4" ca="1">DaysAndWeeks+DATE(CalendarYear,10,1)-WEEKDAY(DATE(CalendarYear,10,1),(WeekStart="M")+1)+1</f>
        <v>43737</v>
      </c>
      <c r="C4" s="4">
        <f ca="1"/>
        <v>43738</v>
      </c>
      <c r="D4" s="4">
        <f ca="1"/>
        <v>43739</v>
      </c>
      <c r="E4" s="4">
        <f ca="1"/>
        <v>43740</v>
      </c>
      <c r="F4" s="4">
        <f ca="1"/>
        <v>43741</v>
      </c>
      <c r="G4" s="4">
        <f ca="1"/>
        <v>43742</v>
      </c>
      <c r="H4" s="4">
        <f ca="1"/>
        <v>43743</v>
      </c>
    </row>
    <row r="5" spans="1:8" ht="39.75" customHeight="1">
      <c r="B5" s="14"/>
      <c r="C5" s="14"/>
      <c r="D5" s="14"/>
      <c r="E5" s="14"/>
      <c r="F5" s="14"/>
      <c r="G5" s="14"/>
      <c r="H5" s="14"/>
    </row>
    <row r="6" spans="1:8" ht="15" customHeight="1">
      <c r="B6" s="4">
        <f t="array" aca="1" ref="B6:H6" ca="1">DaysAndWeeks+DATE(CalendarYear,10,1)-WEEKDAY(DATE(CalendarYear,10,1),(WeekStart="M")+1)+8</f>
        <v>43744</v>
      </c>
      <c r="C6" s="4">
        <f ca="1"/>
        <v>43745</v>
      </c>
      <c r="D6" s="4">
        <f ca="1"/>
        <v>43746</v>
      </c>
      <c r="E6" s="4">
        <f ca="1"/>
        <v>43747</v>
      </c>
      <c r="F6" s="4">
        <f ca="1"/>
        <v>43748</v>
      </c>
      <c r="G6" s="4">
        <f ca="1"/>
        <v>43749</v>
      </c>
      <c r="H6" s="4">
        <f ca="1"/>
        <v>43750</v>
      </c>
    </row>
    <row r="7" spans="1:8" ht="39.75" customHeight="1">
      <c r="B7" s="14"/>
      <c r="C7" s="14"/>
      <c r="D7" s="14"/>
      <c r="E7" s="14"/>
      <c r="F7" s="14"/>
      <c r="G7" s="14"/>
      <c r="H7" s="14"/>
    </row>
    <row r="8" spans="1:8" ht="15" customHeight="1">
      <c r="B8" s="4">
        <f t="array" aca="1" ref="B8:H8" ca="1">DaysAndWeeks+DATE(CalendarYear,10,1)-WEEKDAY(DATE(CalendarYear,10,1),(WeekStart="M")+1)+15</f>
        <v>43751</v>
      </c>
      <c r="C8" s="4">
        <f ca="1"/>
        <v>43752</v>
      </c>
      <c r="D8" s="4">
        <f ca="1"/>
        <v>43753</v>
      </c>
      <c r="E8" s="4">
        <f ca="1"/>
        <v>43754</v>
      </c>
      <c r="F8" s="4">
        <f ca="1"/>
        <v>43755</v>
      </c>
      <c r="G8" s="4">
        <f ca="1"/>
        <v>43756</v>
      </c>
      <c r="H8" s="4">
        <f ca="1"/>
        <v>43757</v>
      </c>
    </row>
    <row r="9" spans="1:8" ht="39.75" customHeight="1">
      <c r="B9" s="14"/>
      <c r="C9" s="14"/>
      <c r="D9" s="14"/>
      <c r="E9" s="14"/>
      <c r="F9" s="14"/>
      <c r="G9" s="14"/>
      <c r="H9" s="14"/>
    </row>
    <row r="10" spans="1:8" ht="15" customHeight="1">
      <c r="B10" s="4">
        <f t="array" aca="1" ref="B10:H10" ca="1">DaysAndWeeks+DATE(CalendarYear,10,1)-WEEKDAY(DATE(CalendarYear,10,1),(WeekStart="M")+1)+22</f>
        <v>43758</v>
      </c>
      <c r="C10" s="4">
        <f ca="1"/>
        <v>43759</v>
      </c>
      <c r="D10" s="4">
        <f ca="1"/>
        <v>43760</v>
      </c>
      <c r="E10" s="4">
        <f ca="1"/>
        <v>43761</v>
      </c>
      <c r="F10" s="4">
        <f ca="1"/>
        <v>43762</v>
      </c>
      <c r="G10" s="4">
        <f ca="1"/>
        <v>43763</v>
      </c>
      <c r="H10" s="4">
        <f ca="1"/>
        <v>43764</v>
      </c>
    </row>
    <row r="11" spans="1:8" ht="40.5" customHeight="1">
      <c r="B11" s="14"/>
      <c r="C11" s="14"/>
      <c r="D11" s="14"/>
      <c r="E11" s="14"/>
      <c r="F11" s="14"/>
      <c r="G11" s="14"/>
      <c r="H11" s="14"/>
    </row>
    <row r="12" spans="1:8" ht="15" customHeight="1">
      <c r="B12" s="4">
        <f t="array" aca="1" ref="B12:H12" ca="1">DaysAndWeeks+DATE(CalendarYear,10,1)-WEEKDAY(DATE(CalendarYear,10,1),(WeekStart="M")+1)+29</f>
        <v>43765</v>
      </c>
      <c r="C12" s="4">
        <f ca="1"/>
        <v>43766</v>
      </c>
      <c r="D12" s="4">
        <f ca="1"/>
        <v>43767</v>
      </c>
      <c r="E12" s="4">
        <f ca="1"/>
        <v>43768</v>
      </c>
      <c r="F12" s="4">
        <f ca="1"/>
        <v>43769</v>
      </c>
      <c r="G12" s="4">
        <f ca="1"/>
        <v>43770</v>
      </c>
      <c r="H12" s="4">
        <f ca="1"/>
        <v>43771</v>
      </c>
    </row>
    <row r="13" spans="1:8" ht="39.75" customHeight="1">
      <c r="B13" s="14"/>
      <c r="C13" s="14"/>
      <c r="D13" s="14"/>
      <c r="E13" s="14"/>
      <c r="F13" s="14"/>
      <c r="G13" s="14"/>
      <c r="H13" s="14"/>
    </row>
    <row r="14" spans="1:8" ht="15" customHeight="1">
      <c r="B14" s="4">
        <f t="array" aca="1" ref="B14:H14" ca="1">DaysAndWeeks+DATE(CalendarYear,10,1)-WEEKDAY(DATE(CalendarYear,10,1),(WeekStart="M")+1)+36</f>
        <v>43772</v>
      </c>
      <c r="C14" s="4">
        <f ca="1"/>
        <v>43773</v>
      </c>
      <c r="D14" s="4">
        <f ca="1"/>
        <v>43774</v>
      </c>
      <c r="E14" s="4">
        <f ca="1"/>
        <v>43775</v>
      </c>
      <c r="F14" s="4">
        <f ca="1"/>
        <v>43776</v>
      </c>
      <c r="G14" s="4">
        <f ca="1"/>
        <v>43777</v>
      </c>
      <c r="H14" s="4">
        <f ca="1"/>
        <v>43778</v>
      </c>
    </row>
    <row r="15" spans="1:8" ht="39.75" customHeight="1">
      <c r="B15" s="14"/>
      <c r="C15" s="14"/>
      <c r="D15" s="14"/>
      <c r="E15" s="14"/>
      <c r="F15" s="14"/>
      <c r="G15" s="14"/>
      <c r="H15" s="14"/>
    </row>
  </sheetData>
  <conditionalFormatting sqref="B4:G4">
    <cfRule type="expression" dxfId="5" priority="2">
      <formula>DAY(B4)&gt;8</formula>
    </cfRule>
  </conditionalFormatting>
  <conditionalFormatting sqref="B12:H15">
    <cfRule type="expression" dxfId="4" priority="1">
      <formula>AND(DAY(B12)&gt;=1,DAY(B12)&lt;=15)</formula>
    </cfRule>
  </conditionalFormatting>
  <hyperlinks>
    <hyperlink ref="D1" location="NOVEMBER!A1" tooltip="Navigation link to the next month" display="JULY -&gt;" xr:uid="{00000000-0004-0000-0900-000000000000}"/>
    <hyperlink ref="C1" location="SEPTEMBER!A1" tooltip="Navigation link to the previous month" display="&lt;- MAY" xr:uid="{00000000-0004-0000-0900-000001000000}"/>
  </hyperlinks>
  <printOptions horizontalCentered="1"/>
  <pageMargins left="0.09" right="0.5" top="0.75" bottom="0.75" header="0.3" footer="0.3"/>
  <pageSetup fitToHeight="0" orientation="landscape" horizontalDpi="4294967293" verticalDpi="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9" tint="-0.249977111117893"/>
    <pageSetUpPr fitToPage="1"/>
  </sheetPr>
  <dimension ref="A1:H15"/>
  <sheetViews>
    <sheetView showGridLines="0" zoomScaleNormal="100" workbookViewId="0">
      <selection activeCell="D1" sqref="D1"/>
    </sheetView>
  </sheetViews>
  <sheetFormatPr baseColWidth="10" defaultColWidth="8.83203125" defaultRowHeight="14"/>
  <cols>
    <col min="1" max="1" width="2.83203125" customWidth="1"/>
    <col min="2" max="8" width="13.83203125" customWidth="1"/>
  </cols>
  <sheetData>
    <row r="1" spans="1:8" ht="30" customHeight="1">
      <c r="A1" s="12" t="s">
        <v>37</v>
      </c>
      <c r="B1" s="7">
        <f ca="1">CalendarYear</f>
        <v>2019</v>
      </c>
      <c r="C1" s="6" t="s">
        <v>20</v>
      </c>
      <c r="D1" s="6" t="s">
        <v>21</v>
      </c>
      <c r="E1" s="1"/>
      <c r="F1" s="1"/>
      <c r="G1" s="1"/>
      <c r="H1" s="6"/>
    </row>
    <row r="2" spans="1:8" ht="45" customHeight="1">
      <c r="B2" s="8" t="s">
        <v>10</v>
      </c>
      <c r="C2" s="8"/>
      <c r="D2" s="8"/>
      <c r="E2" s="8"/>
      <c r="F2" s="3"/>
    </row>
    <row r="3" spans="1:8" ht="18.75" customHeight="1">
      <c r="B3" s="5" t="str">
        <f>WeekStart</f>
        <v>S</v>
      </c>
      <c r="C3" s="5" t="str">
        <f t="shared" ref="C3:H3" ca="1" si="0">LEFT(TEXT(C4,"ddd"),1)</f>
        <v>M</v>
      </c>
      <c r="D3" s="5" t="str">
        <f t="shared" ca="1" si="0"/>
        <v>T</v>
      </c>
      <c r="E3" s="5" t="str">
        <f t="shared" ca="1" si="0"/>
        <v>W</v>
      </c>
      <c r="F3" s="5" t="str">
        <f t="shared" ca="1" si="0"/>
        <v>T</v>
      </c>
      <c r="G3" s="5" t="str">
        <f t="shared" ca="1" si="0"/>
        <v>F</v>
      </c>
      <c r="H3" s="5" t="str">
        <f t="shared" ca="1" si="0"/>
        <v>S</v>
      </c>
    </row>
    <row r="4" spans="1:8" ht="16.5" customHeight="1">
      <c r="B4" s="4">
        <f t="array" aca="1" ref="B4:H4" ca="1">DaysAndWeeks+DATE(CalendarYear,11,1)-WEEKDAY(DATE(CalendarYear,11,1),(WeekStart="M")+1)+1</f>
        <v>43765</v>
      </c>
      <c r="C4" s="4">
        <f ca="1"/>
        <v>43766</v>
      </c>
      <c r="D4" s="4">
        <f ca="1"/>
        <v>43767</v>
      </c>
      <c r="E4" s="4">
        <f ca="1"/>
        <v>43768</v>
      </c>
      <c r="F4" s="4">
        <f ca="1"/>
        <v>43769</v>
      </c>
      <c r="G4" s="4">
        <f ca="1"/>
        <v>43770</v>
      </c>
      <c r="H4" s="4">
        <f ca="1"/>
        <v>43771</v>
      </c>
    </row>
    <row r="5" spans="1:8" ht="39.75" customHeight="1">
      <c r="B5" s="14"/>
      <c r="C5" s="14"/>
      <c r="D5" s="14"/>
      <c r="E5" s="14"/>
      <c r="F5" s="14"/>
      <c r="G5" s="14"/>
      <c r="H5" s="14"/>
    </row>
    <row r="6" spans="1:8" ht="15" customHeight="1">
      <c r="B6" s="4">
        <f t="array" aca="1" ref="B6:H6" ca="1">DaysAndWeeks+DATE(CalendarYear,11,1)-WEEKDAY(DATE(CalendarYear,11,1),(WeekStart="M")+1)+8</f>
        <v>43772</v>
      </c>
      <c r="C6" s="4">
        <f ca="1"/>
        <v>43773</v>
      </c>
      <c r="D6" s="4">
        <f ca="1"/>
        <v>43774</v>
      </c>
      <c r="E6" s="4">
        <f ca="1"/>
        <v>43775</v>
      </c>
      <c r="F6" s="4">
        <f ca="1"/>
        <v>43776</v>
      </c>
      <c r="G6" s="4">
        <f ca="1"/>
        <v>43777</v>
      </c>
      <c r="H6" s="4">
        <f ca="1"/>
        <v>43778</v>
      </c>
    </row>
    <row r="7" spans="1:8" ht="39.75" customHeight="1">
      <c r="B7" s="14"/>
      <c r="C7" s="14"/>
      <c r="D7" s="14"/>
      <c r="E7" s="14"/>
      <c r="F7" s="14"/>
      <c r="G7" s="14"/>
      <c r="H7" s="14"/>
    </row>
    <row r="8" spans="1:8" ht="15" customHeight="1">
      <c r="B8" s="4">
        <f t="array" aca="1" ref="B8:H8" ca="1">DaysAndWeeks+DATE(CalendarYear,11,1)-WEEKDAY(DATE(CalendarYear,11,1),(WeekStart="M")+1)+15</f>
        <v>43779</v>
      </c>
      <c r="C8" s="4">
        <f ca="1"/>
        <v>43780</v>
      </c>
      <c r="D8" s="4">
        <f ca="1"/>
        <v>43781</v>
      </c>
      <c r="E8" s="4">
        <f ca="1"/>
        <v>43782</v>
      </c>
      <c r="F8" s="4">
        <f ca="1"/>
        <v>43783</v>
      </c>
      <c r="G8" s="4">
        <f ca="1"/>
        <v>43784</v>
      </c>
      <c r="H8" s="4">
        <f ca="1"/>
        <v>43785</v>
      </c>
    </row>
    <row r="9" spans="1:8" ht="39.75" customHeight="1">
      <c r="B9" s="14"/>
      <c r="C9" s="14"/>
      <c r="D9" s="14"/>
      <c r="E9" s="14"/>
      <c r="F9" s="14"/>
      <c r="G9" s="14"/>
      <c r="H9" s="14"/>
    </row>
    <row r="10" spans="1:8" ht="15" customHeight="1">
      <c r="B10" s="4">
        <f t="array" aca="1" ref="B10:H10" ca="1">DaysAndWeeks+DATE(CalendarYear,11,1)-WEEKDAY(DATE(CalendarYear,11,1),(WeekStart="M")+1)+22</f>
        <v>43786</v>
      </c>
      <c r="C10" s="4">
        <f ca="1"/>
        <v>43787</v>
      </c>
      <c r="D10" s="4">
        <f ca="1"/>
        <v>43788</v>
      </c>
      <c r="E10" s="4">
        <f ca="1"/>
        <v>43789</v>
      </c>
      <c r="F10" s="4">
        <f ca="1"/>
        <v>43790</v>
      </c>
      <c r="G10" s="4">
        <f ca="1"/>
        <v>43791</v>
      </c>
      <c r="H10" s="4">
        <f ca="1"/>
        <v>43792</v>
      </c>
    </row>
    <row r="11" spans="1:8" ht="40.5" customHeight="1">
      <c r="B11" s="14"/>
      <c r="C11" s="14"/>
      <c r="D11" s="14"/>
      <c r="E11" s="14"/>
      <c r="F11" s="14"/>
      <c r="G11" s="14"/>
      <c r="H11" s="14"/>
    </row>
    <row r="12" spans="1:8" ht="15" customHeight="1">
      <c r="B12" s="4">
        <f t="array" aca="1" ref="B12:H12" ca="1">DaysAndWeeks+DATE(CalendarYear,11,1)-WEEKDAY(DATE(CalendarYear,11,1),(WeekStart="M")+1)+29</f>
        <v>43793</v>
      </c>
      <c r="C12" s="4">
        <f ca="1"/>
        <v>43794</v>
      </c>
      <c r="D12" s="4">
        <f ca="1"/>
        <v>43795</v>
      </c>
      <c r="E12" s="4">
        <f ca="1"/>
        <v>43796</v>
      </c>
      <c r="F12" s="4">
        <f ca="1"/>
        <v>43797</v>
      </c>
      <c r="G12" s="4">
        <f ca="1"/>
        <v>43798</v>
      </c>
      <c r="H12" s="4">
        <f ca="1"/>
        <v>43799</v>
      </c>
    </row>
    <row r="13" spans="1:8" ht="39.75" customHeight="1">
      <c r="B13" s="14"/>
      <c r="C13" s="14"/>
      <c r="D13" s="14"/>
      <c r="E13" s="14"/>
      <c r="F13" s="14"/>
      <c r="G13" s="14"/>
      <c r="H13" s="14"/>
    </row>
    <row r="14" spans="1:8" ht="15" customHeight="1">
      <c r="B14" s="4">
        <f t="array" aca="1" ref="B14:H14" ca="1">DaysAndWeeks+DATE(CalendarYear,11,1)-WEEKDAY(DATE(CalendarYear,11,1),(WeekStart="M")+1)+36</f>
        <v>43800</v>
      </c>
      <c r="C14" s="4">
        <f ca="1"/>
        <v>43801</v>
      </c>
      <c r="D14" s="4">
        <f ca="1"/>
        <v>43802</v>
      </c>
      <c r="E14" s="4">
        <f ca="1"/>
        <v>43803</v>
      </c>
      <c r="F14" s="4">
        <f ca="1"/>
        <v>43804</v>
      </c>
      <c r="G14" s="4">
        <f ca="1"/>
        <v>43805</v>
      </c>
      <c r="H14" s="4">
        <f ca="1"/>
        <v>43806</v>
      </c>
    </row>
    <row r="15" spans="1:8" ht="39.75" customHeight="1">
      <c r="B15" s="14"/>
      <c r="C15" s="14"/>
      <c r="D15" s="14"/>
      <c r="E15" s="14"/>
      <c r="F15" s="14"/>
      <c r="G15" s="14"/>
      <c r="H15" s="14"/>
    </row>
  </sheetData>
  <conditionalFormatting sqref="B4:G4">
    <cfRule type="expression" dxfId="3" priority="2">
      <formula>DAY(B4)&gt;8</formula>
    </cfRule>
  </conditionalFormatting>
  <conditionalFormatting sqref="B12:H15">
    <cfRule type="expression" dxfId="2" priority="1">
      <formula>AND(DAY(B12)&gt;=1,DAY(B12)&lt;=15)</formula>
    </cfRule>
  </conditionalFormatting>
  <hyperlinks>
    <hyperlink ref="D1" location="DECEMBER!A1" tooltip="Navigation link to the next month" display="DECEMBER -&gt;" xr:uid="{00000000-0004-0000-0A00-000000000000}"/>
    <hyperlink ref="C1" location="OCTOBER!A1" tooltip="Navigation link to the previous month" display="&lt;- OCTOBER" xr:uid="{00000000-0004-0000-0A00-000001000000}"/>
  </hyperlinks>
  <printOptions horizontalCentered="1"/>
  <pageMargins left="0.09" right="0.5" top="0.75" bottom="0.75" header="0.3" footer="0.3"/>
  <pageSetup fitToHeight="0" orientation="landscape" horizontalDpi="4294967293" verticalDpi="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theme="9" tint="-0.499984740745262"/>
    <pageSetUpPr fitToPage="1"/>
  </sheetPr>
  <dimension ref="A1:I23"/>
  <sheetViews>
    <sheetView showGridLines="0" tabSelected="1" zoomScaleNormal="100" workbookViewId="0">
      <selection activeCell="A16" sqref="A16:I18"/>
    </sheetView>
  </sheetViews>
  <sheetFormatPr baseColWidth="10" defaultColWidth="8.83203125" defaultRowHeight="14"/>
  <cols>
    <col min="1" max="1" width="25.83203125" customWidth="1"/>
    <col min="2" max="8" width="35.83203125" customWidth="1"/>
    <col min="9" max="9" width="15.83203125" customWidth="1"/>
  </cols>
  <sheetData>
    <row r="1" spans="1:9" ht="100" customHeight="1">
      <c r="A1" s="27" t="s">
        <v>47</v>
      </c>
      <c r="B1" s="28"/>
      <c r="C1" s="28"/>
      <c r="D1" s="28"/>
      <c r="E1" s="28"/>
      <c r="F1" s="28"/>
      <c r="G1" s="28"/>
      <c r="H1" s="28"/>
      <c r="I1" s="28"/>
    </row>
    <row r="2" spans="1:9" ht="100" customHeight="1">
      <c r="A2" s="28"/>
      <c r="B2" s="28"/>
      <c r="C2" s="28"/>
      <c r="D2" s="28"/>
      <c r="E2" s="28"/>
      <c r="F2" s="28"/>
      <c r="G2" s="28"/>
      <c r="H2" s="28"/>
      <c r="I2" s="28"/>
    </row>
    <row r="3" spans="1:9" ht="35" customHeight="1">
      <c r="B3" s="15" t="str">
        <f>WeekStart</f>
        <v>S</v>
      </c>
      <c r="C3" s="15" t="str">
        <f t="shared" ref="C3:H3" ca="1" si="0">LEFT(TEXT(C4,"ddd"),1)</f>
        <v>M</v>
      </c>
      <c r="D3" s="15" t="str">
        <f t="shared" ca="1" si="0"/>
        <v>T</v>
      </c>
      <c r="E3" s="15" t="str">
        <f t="shared" ca="1" si="0"/>
        <v>W</v>
      </c>
      <c r="F3" s="15" t="str">
        <f t="shared" ca="1" si="0"/>
        <v>T</v>
      </c>
      <c r="G3" s="15" t="str">
        <f t="shared" ca="1" si="0"/>
        <v>F</v>
      </c>
      <c r="H3" s="15" t="str">
        <f t="shared" ca="1" si="0"/>
        <v>S</v>
      </c>
      <c r="I3" s="26"/>
    </row>
    <row r="4" spans="1:9" ht="25" customHeight="1">
      <c r="A4" s="24"/>
      <c r="B4" s="16">
        <f t="array" aca="1" ref="B4:H4" ca="1">DaysAndWeeks+DATE(CalendarYear,12,1)-WEEKDAY(DATE(CalendarYear,12,1),(WeekStart="M")+1)+1</f>
        <v>43800</v>
      </c>
      <c r="C4" s="16">
        <f ca="1"/>
        <v>43801</v>
      </c>
      <c r="D4" s="16">
        <f ca="1"/>
        <v>43802</v>
      </c>
      <c r="E4" s="16">
        <f ca="1"/>
        <v>43803</v>
      </c>
      <c r="F4" s="16">
        <f ca="1"/>
        <v>43804</v>
      </c>
      <c r="G4" s="16">
        <f ca="1"/>
        <v>43805</v>
      </c>
      <c r="H4" s="16">
        <f ca="1"/>
        <v>43806</v>
      </c>
      <c r="I4" s="26"/>
    </row>
    <row r="5" spans="1:9" ht="100" customHeight="1">
      <c r="A5" s="25"/>
      <c r="B5" s="18"/>
      <c r="C5" s="20" t="s">
        <v>43</v>
      </c>
      <c r="D5" s="18"/>
      <c r="E5" s="18"/>
      <c r="F5" s="18"/>
      <c r="G5" s="18"/>
      <c r="H5" s="18"/>
      <c r="I5" s="26"/>
    </row>
    <row r="6" spans="1:9" ht="25" customHeight="1">
      <c r="A6" s="25"/>
      <c r="B6" s="16">
        <f t="array" aca="1" ref="B6:H6" ca="1">DaysAndWeeks+DATE(CalendarYear,12,1)-WEEKDAY(DATE(CalendarYear,12,1),(WeekStart="M")+1)+8</f>
        <v>43807</v>
      </c>
      <c r="C6" s="16">
        <f ca="1"/>
        <v>43808</v>
      </c>
      <c r="D6" s="16">
        <f ca="1"/>
        <v>43809</v>
      </c>
      <c r="E6" s="16">
        <f ca="1"/>
        <v>43810</v>
      </c>
      <c r="F6" s="16">
        <f ca="1"/>
        <v>43811</v>
      </c>
      <c r="G6" s="16">
        <f ca="1"/>
        <v>43812</v>
      </c>
      <c r="H6" s="16">
        <f ca="1"/>
        <v>43813</v>
      </c>
      <c r="I6" s="26"/>
    </row>
    <row r="7" spans="1:9" ht="100" customHeight="1">
      <c r="A7" s="25"/>
      <c r="B7" s="18"/>
      <c r="C7" s="20" t="s">
        <v>44</v>
      </c>
      <c r="D7" s="20" t="s">
        <v>39</v>
      </c>
      <c r="E7" s="23" t="s">
        <v>40</v>
      </c>
      <c r="F7" s="23" t="s">
        <v>41</v>
      </c>
      <c r="G7" s="23" t="s">
        <v>42</v>
      </c>
      <c r="H7" s="18"/>
      <c r="I7" s="26"/>
    </row>
    <row r="8" spans="1:9" ht="25" customHeight="1">
      <c r="A8" s="25"/>
      <c r="B8" s="16">
        <f t="array" aca="1" ref="B8:H8" ca="1">DaysAndWeeks+DATE(CalendarYear,12,1)-WEEKDAY(DATE(CalendarYear,12,1),(WeekStart="M")+1)+15</f>
        <v>43814</v>
      </c>
      <c r="C8" s="16">
        <f ca="1"/>
        <v>43815</v>
      </c>
      <c r="D8" s="21">
        <f ca="1"/>
        <v>43816</v>
      </c>
      <c r="E8" s="22">
        <f ca="1"/>
        <v>43817</v>
      </c>
      <c r="F8" s="16">
        <f ca="1"/>
        <v>43818</v>
      </c>
      <c r="G8" s="16">
        <f ca="1"/>
        <v>43819</v>
      </c>
      <c r="H8" s="16">
        <f ca="1"/>
        <v>43820</v>
      </c>
      <c r="I8" s="26"/>
    </row>
    <row r="9" spans="1:9" ht="100" customHeight="1">
      <c r="A9" s="25"/>
      <c r="B9" s="18"/>
      <c r="C9" s="20" t="s">
        <v>43</v>
      </c>
      <c r="D9" s="23" t="s">
        <v>50</v>
      </c>
      <c r="E9" s="18"/>
      <c r="F9" s="20" t="s">
        <v>43</v>
      </c>
      <c r="G9" s="20" t="s">
        <v>43</v>
      </c>
      <c r="H9" s="18"/>
      <c r="I9" s="26"/>
    </row>
    <row r="10" spans="1:9" ht="25" customHeight="1">
      <c r="A10" s="25"/>
      <c r="B10" s="16">
        <f t="array" aca="1" ref="B10:H10" ca="1">DaysAndWeeks+DATE(CalendarYear,12,1)-WEEKDAY(DATE(CalendarYear,12,1),(WeekStart="M")+1)+22</f>
        <v>43821</v>
      </c>
      <c r="C10" s="16">
        <f ca="1"/>
        <v>43822</v>
      </c>
      <c r="D10" s="16">
        <f ca="1"/>
        <v>43823</v>
      </c>
      <c r="E10" s="16">
        <f ca="1"/>
        <v>43824</v>
      </c>
      <c r="F10" s="16">
        <f ca="1"/>
        <v>43825</v>
      </c>
      <c r="G10" s="16">
        <f ca="1"/>
        <v>43826</v>
      </c>
      <c r="H10" s="16">
        <f ca="1"/>
        <v>43827</v>
      </c>
      <c r="I10" s="26"/>
    </row>
    <row r="11" spans="1:9" ht="100" customHeight="1">
      <c r="A11" s="25"/>
      <c r="B11" s="18"/>
      <c r="C11" s="20" t="s">
        <v>45</v>
      </c>
      <c r="D11" s="20" t="s">
        <v>46</v>
      </c>
      <c r="E11" s="18"/>
      <c r="F11" s="20" t="s">
        <v>46</v>
      </c>
      <c r="G11" s="20" t="s">
        <v>46</v>
      </c>
      <c r="H11" s="18"/>
      <c r="I11" s="26"/>
    </row>
    <row r="12" spans="1:9" ht="25" customHeight="1">
      <c r="A12" s="25"/>
      <c r="B12" s="16">
        <f t="array" aca="1" ref="B12:H12" ca="1">DaysAndWeeks+DATE(CalendarYear,12,1)-WEEKDAY(DATE(CalendarYear,12,1),(WeekStart="M")+1)+29</f>
        <v>43828</v>
      </c>
      <c r="C12" s="16">
        <f ca="1"/>
        <v>43829</v>
      </c>
      <c r="D12" s="16">
        <f ca="1"/>
        <v>43830</v>
      </c>
      <c r="E12" s="16">
        <f ca="1"/>
        <v>43831</v>
      </c>
      <c r="F12" s="16">
        <f ca="1"/>
        <v>43832</v>
      </c>
      <c r="G12" s="16">
        <f ca="1"/>
        <v>43833</v>
      </c>
      <c r="H12" s="16">
        <f ca="1"/>
        <v>43834</v>
      </c>
      <c r="I12" s="26"/>
    </row>
    <row r="13" spans="1:9" ht="100" customHeight="1">
      <c r="A13" s="25"/>
      <c r="B13" s="18"/>
      <c r="C13" s="20" t="s">
        <v>46</v>
      </c>
      <c r="D13" s="20" t="s">
        <v>46</v>
      </c>
      <c r="E13" s="18"/>
      <c r="F13" s="20" t="s">
        <v>48</v>
      </c>
      <c r="G13" s="20" t="s">
        <v>43</v>
      </c>
      <c r="H13" s="18"/>
      <c r="I13" s="26"/>
    </row>
    <row r="14" spans="1:9" ht="25" customHeight="1">
      <c r="A14" s="25"/>
      <c r="B14" s="16">
        <f t="array" aca="1" ref="B14:H14" ca="1">DaysAndWeeks+DATE(CalendarYear,12,1)-WEEKDAY(DATE(CalendarYear,12,1),(WeekStart="M")+1)+36</f>
        <v>43835</v>
      </c>
      <c r="C14" s="16">
        <f ca="1"/>
        <v>43836</v>
      </c>
      <c r="D14" s="16">
        <f ca="1"/>
        <v>43837</v>
      </c>
      <c r="E14" s="16">
        <f ca="1"/>
        <v>43838</v>
      </c>
      <c r="F14" s="16">
        <f ca="1"/>
        <v>43839</v>
      </c>
      <c r="G14" s="16">
        <f ca="1"/>
        <v>43840</v>
      </c>
      <c r="H14" s="16">
        <f ca="1"/>
        <v>43841</v>
      </c>
      <c r="I14" s="26"/>
    </row>
    <row r="15" spans="1:9" ht="100" customHeight="1">
      <c r="A15" s="25"/>
      <c r="B15" s="17" t="s">
        <v>38</v>
      </c>
      <c r="C15" s="20" t="s">
        <v>43</v>
      </c>
      <c r="D15" s="17"/>
      <c r="E15" s="17"/>
      <c r="F15" s="17"/>
      <c r="G15" s="17"/>
      <c r="H15" s="17"/>
      <c r="I15" s="26"/>
    </row>
    <row r="16" spans="1:9" ht="70" customHeight="1">
      <c r="A16" s="29" t="s">
        <v>49</v>
      </c>
      <c r="B16" s="29"/>
      <c r="C16" s="29"/>
      <c r="D16" s="29"/>
      <c r="E16" s="29"/>
      <c r="F16" s="29"/>
      <c r="G16" s="29"/>
      <c r="H16" s="29"/>
      <c r="I16" s="29"/>
    </row>
    <row r="17" spans="1:9" ht="70" customHeight="1">
      <c r="A17" s="29"/>
      <c r="B17" s="29"/>
      <c r="C17" s="29"/>
      <c r="D17" s="29"/>
      <c r="E17" s="29"/>
      <c r="F17" s="29"/>
      <c r="G17" s="29"/>
      <c r="H17" s="29"/>
      <c r="I17" s="29"/>
    </row>
    <row r="18" spans="1:9" ht="70" customHeight="1">
      <c r="A18" s="29"/>
      <c r="B18" s="29"/>
      <c r="C18" s="29"/>
      <c r="D18" s="29"/>
      <c r="E18" s="29"/>
      <c r="F18" s="29"/>
      <c r="G18" s="29"/>
      <c r="H18" s="29"/>
      <c r="I18" s="29"/>
    </row>
    <row r="19" spans="1:9" ht="70" customHeight="1">
      <c r="B19" s="19"/>
      <c r="C19" s="19"/>
      <c r="D19" s="19"/>
      <c r="E19" s="19"/>
      <c r="F19" s="19"/>
      <c r="G19" s="19"/>
      <c r="H19" s="19"/>
    </row>
    <row r="20" spans="1:9" ht="70" customHeight="1">
      <c r="B20" s="19"/>
      <c r="C20" s="19"/>
      <c r="D20" s="19"/>
      <c r="E20" s="19"/>
      <c r="F20" s="19"/>
      <c r="G20" s="19"/>
      <c r="H20" s="19"/>
    </row>
    <row r="21" spans="1:9" ht="70" customHeight="1">
      <c r="B21" s="19"/>
      <c r="C21" s="19"/>
      <c r="D21" s="19"/>
      <c r="E21" s="19"/>
      <c r="F21" s="19"/>
      <c r="G21" s="19"/>
      <c r="H21" s="19"/>
    </row>
    <row r="22" spans="1:9" ht="70" customHeight="1">
      <c r="B22" s="19"/>
      <c r="C22" s="19"/>
      <c r="D22" s="19"/>
      <c r="E22" s="19"/>
      <c r="F22" s="19"/>
      <c r="G22" s="19"/>
      <c r="H22" s="19"/>
    </row>
    <row r="23" spans="1:9" ht="70" customHeight="1">
      <c r="B23" s="19"/>
      <c r="C23" s="19"/>
      <c r="D23" s="19"/>
      <c r="E23" s="19"/>
      <c r="F23" s="19"/>
      <c r="G23" s="19"/>
      <c r="H23" s="19"/>
    </row>
  </sheetData>
  <mergeCells count="3">
    <mergeCell ref="I3:I15"/>
    <mergeCell ref="A1:I2"/>
    <mergeCell ref="A16:I18"/>
  </mergeCells>
  <conditionalFormatting sqref="B4:G4">
    <cfRule type="expression" dxfId="1" priority="2">
      <formula>DAY(B4)&gt;8</formula>
    </cfRule>
  </conditionalFormatting>
  <conditionalFormatting sqref="B12:H12 B14:H15 B13 E13:H13">
    <cfRule type="expression" dxfId="0" priority="1">
      <formula>AND(DAY(B12)&gt;=1,DAY(B12)&lt;=15)</formula>
    </cfRule>
  </conditionalFormatting>
  <printOptions horizontalCentered="1"/>
  <pageMargins left="0.09" right="0.5" top="0.75" bottom="0.75" header="0.3" footer="0.3"/>
  <pageSetup scale="41" fitToHeight="0" orientation="landscape" horizontalDpi="4294967293" verticalDpi="200" copies="9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0" tint="-4.9989318521683403E-2"/>
    <pageSetUpPr fitToPage="1"/>
  </sheetPr>
  <dimension ref="B1:H15"/>
  <sheetViews>
    <sheetView showGridLines="0" zoomScaleNormal="100" workbookViewId="0"/>
  </sheetViews>
  <sheetFormatPr baseColWidth="10" defaultColWidth="8.83203125" defaultRowHeight="14"/>
  <cols>
    <col min="1" max="1" width="2.83203125" customWidth="1"/>
    <col min="2" max="8" width="13.83203125" customWidth="1"/>
  </cols>
  <sheetData>
    <row r="1" spans="2:8" ht="30" customHeight="1">
      <c r="B1" s="7">
        <f ca="1">CalendarYear</f>
        <v>2019</v>
      </c>
      <c r="C1" s="6" t="s">
        <v>17</v>
      </c>
      <c r="D1" s="6" t="s">
        <v>16</v>
      </c>
      <c r="E1" s="1"/>
    </row>
    <row r="2" spans="2:8" ht="45" customHeight="1">
      <c r="B2" s="8" t="s">
        <v>1</v>
      </c>
      <c r="C2" s="8"/>
      <c r="D2" s="8"/>
      <c r="E2" s="8"/>
      <c r="F2" s="3"/>
    </row>
    <row r="3" spans="2:8" ht="18.75" customHeight="1">
      <c r="B3" s="5" t="str">
        <f>WeekStart</f>
        <v>S</v>
      </c>
      <c r="C3" s="5" t="str">
        <f t="shared" ref="C3:H3" ca="1" si="0">LEFT(TEXT(C4,"ddd"),1)</f>
        <v>M</v>
      </c>
      <c r="D3" s="5" t="str">
        <f t="shared" ca="1" si="0"/>
        <v>T</v>
      </c>
      <c r="E3" s="5" t="str">
        <f t="shared" ca="1" si="0"/>
        <v>W</v>
      </c>
      <c r="F3" s="5" t="str">
        <f t="shared" ca="1" si="0"/>
        <v>T</v>
      </c>
      <c r="G3" s="5" t="str">
        <f t="shared" ca="1" si="0"/>
        <v>F</v>
      </c>
      <c r="H3" s="5" t="str">
        <f t="shared" ca="1" si="0"/>
        <v>S</v>
      </c>
    </row>
    <row r="4" spans="2:8" ht="16.5" customHeight="1">
      <c r="B4" s="4">
        <f t="array" aca="1" ref="B4:H4" ca="1">DaysAndWeeks+DATE(CalendarYear,2,1)-WEEKDAY(DATE(CalendarYear,2,1),(WeekStart="M")+1)+1</f>
        <v>43492</v>
      </c>
      <c r="C4" s="4">
        <f ca="1"/>
        <v>43493</v>
      </c>
      <c r="D4" s="4">
        <f ca="1"/>
        <v>43494</v>
      </c>
      <c r="E4" s="4">
        <f ca="1"/>
        <v>43495</v>
      </c>
      <c r="F4" s="4">
        <f ca="1"/>
        <v>43496</v>
      </c>
      <c r="G4" s="4">
        <f ca="1"/>
        <v>43497</v>
      </c>
      <c r="H4" s="4">
        <f ca="1"/>
        <v>43498</v>
      </c>
    </row>
    <row r="5" spans="2:8" ht="39.75" customHeight="1">
      <c r="B5" s="14"/>
      <c r="C5" s="14"/>
      <c r="D5" s="14"/>
      <c r="E5" s="14"/>
      <c r="F5" s="14"/>
      <c r="G5" s="14"/>
      <c r="H5" s="14"/>
    </row>
    <row r="6" spans="2:8" ht="15" customHeight="1">
      <c r="B6" s="4">
        <f t="array" aca="1" ref="B6:H6" ca="1">DaysAndWeeks+DATE(CalendarYear,2,1)-WEEKDAY(DATE(CalendarYear,2,1),(WeekStart="M")+1)+8</f>
        <v>43499</v>
      </c>
      <c r="C6" s="4">
        <f ca="1"/>
        <v>43500</v>
      </c>
      <c r="D6" s="4">
        <f ca="1"/>
        <v>43501</v>
      </c>
      <c r="E6" s="4">
        <f ca="1"/>
        <v>43502</v>
      </c>
      <c r="F6" s="4">
        <f ca="1"/>
        <v>43503</v>
      </c>
      <c r="G6" s="4">
        <f ca="1"/>
        <v>43504</v>
      </c>
      <c r="H6" s="4">
        <f ca="1"/>
        <v>43505</v>
      </c>
    </row>
    <row r="7" spans="2:8" ht="39.75" customHeight="1">
      <c r="B7" s="14"/>
      <c r="C7" s="14"/>
      <c r="D7" s="14"/>
      <c r="E7" s="14"/>
      <c r="F7" s="14"/>
      <c r="G7" s="14"/>
      <c r="H7" s="14"/>
    </row>
    <row r="8" spans="2:8" ht="15" customHeight="1">
      <c r="B8" s="4">
        <f t="array" aca="1" ref="B8:H8" ca="1">DaysAndWeeks+DATE(CalendarYear,2,1)-WEEKDAY(DATE(CalendarYear,2,1),(WeekStart="M")+1)+15</f>
        <v>43506</v>
      </c>
      <c r="C8" s="4">
        <f ca="1"/>
        <v>43507</v>
      </c>
      <c r="D8" s="4">
        <f ca="1"/>
        <v>43508</v>
      </c>
      <c r="E8" s="4">
        <f ca="1"/>
        <v>43509</v>
      </c>
      <c r="F8" s="4">
        <f ca="1"/>
        <v>43510</v>
      </c>
      <c r="G8" s="4">
        <f ca="1"/>
        <v>43511</v>
      </c>
      <c r="H8" s="4">
        <f ca="1"/>
        <v>43512</v>
      </c>
    </row>
    <row r="9" spans="2:8" ht="39.75" customHeight="1">
      <c r="B9" s="14"/>
      <c r="C9" s="14"/>
      <c r="D9" s="14"/>
      <c r="E9" s="14"/>
      <c r="F9" s="14"/>
      <c r="G9" s="14"/>
      <c r="H9" s="14"/>
    </row>
    <row r="10" spans="2:8" ht="15" customHeight="1">
      <c r="B10" s="4">
        <f t="array" aca="1" ref="B10:H10" ca="1">DaysAndWeeks+DATE(CalendarYear,2,1)-WEEKDAY(DATE(CalendarYear,2,1),(WeekStart="M")+1)+22</f>
        <v>43513</v>
      </c>
      <c r="C10" s="4">
        <f ca="1"/>
        <v>43514</v>
      </c>
      <c r="D10" s="4">
        <f ca="1"/>
        <v>43515</v>
      </c>
      <c r="E10" s="4">
        <f ca="1"/>
        <v>43516</v>
      </c>
      <c r="F10" s="4">
        <f ca="1"/>
        <v>43517</v>
      </c>
      <c r="G10" s="4">
        <f ca="1"/>
        <v>43518</v>
      </c>
      <c r="H10" s="4">
        <f ca="1"/>
        <v>43519</v>
      </c>
    </row>
    <row r="11" spans="2:8" ht="40.5" customHeight="1">
      <c r="B11" s="14"/>
      <c r="C11" s="14"/>
      <c r="D11" s="14"/>
      <c r="E11" s="14"/>
      <c r="F11" s="14"/>
      <c r="G11" s="14"/>
      <c r="H11" s="14"/>
    </row>
    <row r="12" spans="2:8" ht="15" customHeight="1">
      <c r="B12" s="4">
        <f t="array" aca="1" ref="B12:H12" ca="1">DaysAndWeeks+DATE(CalendarYear,2,1)-WEEKDAY(DATE(CalendarYear,2,1),(WeekStart="M")+1)+29</f>
        <v>43520</v>
      </c>
      <c r="C12" s="4">
        <f ca="1"/>
        <v>43521</v>
      </c>
      <c r="D12" s="4">
        <f ca="1"/>
        <v>43522</v>
      </c>
      <c r="E12" s="4">
        <f ca="1"/>
        <v>43523</v>
      </c>
      <c r="F12" s="4">
        <f ca="1"/>
        <v>43524</v>
      </c>
      <c r="G12" s="4">
        <f ca="1"/>
        <v>43525</v>
      </c>
      <c r="H12" s="4">
        <f ca="1"/>
        <v>43526</v>
      </c>
    </row>
    <row r="13" spans="2:8" ht="39.75" customHeight="1">
      <c r="B13" s="14"/>
      <c r="C13" s="14"/>
      <c r="D13" s="14"/>
      <c r="E13" s="14"/>
      <c r="F13" s="14"/>
      <c r="G13" s="14"/>
      <c r="H13" s="14"/>
    </row>
    <row r="14" spans="2:8" ht="15" customHeight="1">
      <c r="B14" s="4">
        <f t="array" aca="1" ref="B14:H14" ca="1">DaysAndWeeks+DATE(CalendarYear,2,1)-WEEKDAY(DATE(CalendarYear,2,1),(WeekStart="M")+1)+36</f>
        <v>43527</v>
      </c>
      <c r="C14" s="4">
        <f ca="1"/>
        <v>43528</v>
      </c>
      <c r="D14" s="4">
        <f ca="1"/>
        <v>43529</v>
      </c>
      <c r="E14" s="4">
        <f ca="1"/>
        <v>43530</v>
      </c>
      <c r="F14" s="4">
        <f ca="1"/>
        <v>43531</v>
      </c>
      <c r="G14" s="4">
        <f ca="1"/>
        <v>43532</v>
      </c>
      <c r="H14" s="4">
        <f ca="1"/>
        <v>43533</v>
      </c>
    </row>
    <row r="15" spans="2:8" ht="39.75" customHeight="1">
      <c r="B15" s="14"/>
      <c r="C15" s="14"/>
      <c r="D15" s="14"/>
      <c r="E15" s="14"/>
      <c r="F15" s="14"/>
      <c r="G15" s="14"/>
      <c r="H15" s="14"/>
    </row>
  </sheetData>
  <conditionalFormatting sqref="B4:G4">
    <cfRule type="expression" dxfId="21" priority="2">
      <formula>DAY(B4)&gt;8</formula>
    </cfRule>
  </conditionalFormatting>
  <conditionalFormatting sqref="B12:H15">
    <cfRule type="expression" dxfId="20" priority="1">
      <formula>AND(DAY(B12)&gt;=1,DAY(B12)&lt;=15)</formula>
    </cfRule>
  </conditionalFormatting>
  <hyperlinks>
    <hyperlink ref="D1" location="MARCH!A1" tooltip="Navigation link to the next month" display="MARCH" xr:uid="{00000000-0004-0000-0100-000000000000}"/>
    <hyperlink ref="C1" location="JANUARY!A1" tooltip="Navigation link to the previous month" display="JANUARY" xr:uid="{00000000-0004-0000-0100-000001000000}"/>
  </hyperlinks>
  <printOptions horizontalCentered="1"/>
  <pageMargins left="0.09" right="0.5" top="0.75" bottom="0.75" header="0.3" footer="0.3"/>
  <pageSetup fitToHeight="0" orientation="landscape" horizontalDpi="4294967293"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0" tint="-0.14999847407452621"/>
    <pageSetUpPr fitToPage="1"/>
  </sheetPr>
  <dimension ref="B1:H15"/>
  <sheetViews>
    <sheetView showGridLines="0" zoomScaleNormal="100" workbookViewId="0"/>
  </sheetViews>
  <sheetFormatPr baseColWidth="10" defaultColWidth="8.83203125" defaultRowHeight="14"/>
  <cols>
    <col min="1" max="1" width="2.83203125" customWidth="1"/>
    <col min="2" max="8" width="13.83203125" customWidth="1"/>
  </cols>
  <sheetData>
    <row r="1" spans="2:8" ht="30" customHeight="1">
      <c r="B1" s="7">
        <f ca="1">CalendarYear</f>
        <v>2019</v>
      </c>
      <c r="C1" s="6" t="s">
        <v>19</v>
      </c>
      <c r="D1" s="6" t="s">
        <v>18</v>
      </c>
      <c r="E1" s="1"/>
      <c r="F1" s="1"/>
      <c r="G1" s="1"/>
      <c r="H1" s="6"/>
    </row>
    <row r="2" spans="2:8" ht="45" customHeight="1">
      <c r="B2" s="8" t="s">
        <v>3</v>
      </c>
      <c r="C2" s="8"/>
      <c r="D2" s="8"/>
      <c r="E2" s="8"/>
      <c r="F2" s="3"/>
    </row>
    <row r="3" spans="2:8" ht="18.75" customHeight="1">
      <c r="B3" s="5" t="str">
        <f>WeekStart</f>
        <v>S</v>
      </c>
      <c r="C3" s="5" t="str">
        <f t="shared" ref="C3:H3" ca="1" si="0">LEFT(TEXT(C4,"ddd"),1)</f>
        <v>M</v>
      </c>
      <c r="D3" s="5" t="str">
        <f t="shared" ca="1" si="0"/>
        <v>T</v>
      </c>
      <c r="E3" s="5" t="str">
        <f t="shared" ca="1" si="0"/>
        <v>W</v>
      </c>
      <c r="F3" s="5" t="str">
        <f t="shared" ca="1" si="0"/>
        <v>T</v>
      </c>
      <c r="G3" s="5" t="str">
        <f t="shared" ca="1" si="0"/>
        <v>F</v>
      </c>
      <c r="H3" s="5" t="str">
        <f t="shared" ca="1" si="0"/>
        <v>S</v>
      </c>
    </row>
    <row r="4" spans="2:8" ht="16.5" customHeight="1">
      <c r="B4" s="4">
        <f t="array" aca="1" ref="B4:H4" ca="1">DaysAndWeeks+DATE(CalendarYear,3,1)-WEEKDAY(DATE(CalendarYear,3,1),(WeekStart="M")+1)+1</f>
        <v>43520</v>
      </c>
      <c r="C4" s="4">
        <f ca="1"/>
        <v>43521</v>
      </c>
      <c r="D4" s="4">
        <f ca="1"/>
        <v>43522</v>
      </c>
      <c r="E4" s="4">
        <f ca="1"/>
        <v>43523</v>
      </c>
      <c r="F4" s="4">
        <f ca="1"/>
        <v>43524</v>
      </c>
      <c r="G4" s="4">
        <f ca="1"/>
        <v>43525</v>
      </c>
      <c r="H4" s="4">
        <f ca="1"/>
        <v>43526</v>
      </c>
    </row>
    <row r="5" spans="2:8" ht="39.75" customHeight="1">
      <c r="B5" s="14"/>
      <c r="C5" s="14"/>
      <c r="D5" s="14"/>
      <c r="E5" s="14"/>
      <c r="F5" s="14"/>
      <c r="G5" s="14"/>
      <c r="H5" s="14"/>
    </row>
    <row r="6" spans="2:8" ht="15" customHeight="1">
      <c r="B6" s="4">
        <f t="array" aca="1" ref="B6:H6" ca="1">DaysAndWeeks+DATE(CalendarYear,3,1)-WEEKDAY(DATE(CalendarYear,3,1),(WeekStart="M")+1)+8</f>
        <v>43527</v>
      </c>
      <c r="C6" s="4">
        <f ca="1"/>
        <v>43528</v>
      </c>
      <c r="D6" s="4">
        <f ca="1"/>
        <v>43529</v>
      </c>
      <c r="E6" s="4">
        <f ca="1"/>
        <v>43530</v>
      </c>
      <c r="F6" s="4">
        <f ca="1"/>
        <v>43531</v>
      </c>
      <c r="G6" s="4">
        <f ca="1"/>
        <v>43532</v>
      </c>
      <c r="H6" s="4">
        <f ca="1"/>
        <v>43533</v>
      </c>
    </row>
    <row r="7" spans="2:8" ht="39.75" customHeight="1">
      <c r="B7" s="14"/>
      <c r="C7" s="14"/>
      <c r="D7" s="14"/>
      <c r="E7" s="14"/>
      <c r="F7" s="14"/>
      <c r="G7" s="14"/>
      <c r="H7" s="14"/>
    </row>
    <row r="8" spans="2:8" ht="15" customHeight="1">
      <c r="B8" s="4">
        <f t="array" aca="1" ref="B8:H8" ca="1">DaysAndWeeks+DATE(CalendarYear,3,1)-WEEKDAY(DATE(CalendarYear,3,1),(WeekStart="M")+1)+15</f>
        <v>43534</v>
      </c>
      <c r="C8" s="4">
        <f ca="1"/>
        <v>43535</v>
      </c>
      <c r="D8" s="4">
        <f ca="1"/>
        <v>43536</v>
      </c>
      <c r="E8" s="4">
        <f ca="1"/>
        <v>43537</v>
      </c>
      <c r="F8" s="4">
        <f ca="1"/>
        <v>43538</v>
      </c>
      <c r="G8" s="4">
        <f ca="1"/>
        <v>43539</v>
      </c>
      <c r="H8" s="4">
        <f ca="1"/>
        <v>43540</v>
      </c>
    </row>
    <row r="9" spans="2:8" ht="39.75" customHeight="1">
      <c r="B9" s="14"/>
      <c r="C9" s="14"/>
      <c r="D9" s="14"/>
      <c r="E9" s="14"/>
      <c r="F9" s="14"/>
      <c r="G9" s="14"/>
      <c r="H9" s="14"/>
    </row>
    <row r="10" spans="2:8" ht="15" customHeight="1">
      <c r="B10" s="4">
        <f t="array" aca="1" ref="B10:H10" ca="1">DaysAndWeeks+DATE(CalendarYear,3,1)-WEEKDAY(DATE(CalendarYear,3,1),(WeekStart="M")+1)+22</f>
        <v>43541</v>
      </c>
      <c r="C10" s="4">
        <f ca="1"/>
        <v>43542</v>
      </c>
      <c r="D10" s="4">
        <f ca="1"/>
        <v>43543</v>
      </c>
      <c r="E10" s="4">
        <f ca="1"/>
        <v>43544</v>
      </c>
      <c r="F10" s="4">
        <f ca="1"/>
        <v>43545</v>
      </c>
      <c r="G10" s="4">
        <f ca="1"/>
        <v>43546</v>
      </c>
      <c r="H10" s="4">
        <f ca="1"/>
        <v>43547</v>
      </c>
    </row>
    <row r="11" spans="2:8" ht="40.5" customHeight="1">
      <c r="B11" s="14"/>
      <c r="C11" s="14"/>
      <c r="D11" s="14"/>
      <c r="E11" s="14"/>
      <c r="F11" s="14"/>
      <c r="G11" s="14"/>
      <c r="H11" s="14"/>
    </row>
    <row r="12" spans="2:8" ht="15" customHeight="1">
      <c r="B12" s="4">
        <f t="array" aca="1" ref="B12:H12" ca="1">DaysAndWeeks+DATE(CalendarYear,3,1)-WEEKDAY(DATE(CalendarYear,3,1),(WeekStart="M")+1)+29</f>
        <v>43548</v>
      </c>
      <c r="C12" s="4">
        <f ca="1"/>
        <v>43549</v>
      </c>
      <c r="D12" s="4">
        <f ca="1"/>
        <v>43550</v>
      </c>
      <c r="E12" s="4">
        <f ca="1"/>
        <v>43551</v>
      </c>
      <c r="F12" s="4">
        <f ca="1"/>
        <v>43552</v>
      </c>
      <c r="G12" s="4">
        <f ca="1"/>
        <v>43553</v>
      </c>
      <c r="H12" s="4">
        <f ca="1"/>
        <v>43554</v>
      </c>
    </row>
    <row r="13" spans="2:8" ht="39.75" customHeight="1">
      <c r="B13" s="14"/>
      <c r="C13" s="14"/>
      <c r="D13" s="14"/>
      <c r="E13" s="14"/>
      <c r="F13" s="14"/>
      <c r="G13" s="14"/>
      <c r="H13" s="14"/>
    </row>
    <row r="14" spans="2:8" ht="15" customHeight="1">
      <c r="B14" s="4">
        <f t="array" aca="1" ref="B14:H14" ca="1">DaysAndWeeks+DATE(CalendarYear,3,1)-WEEKDAY(DATE(CalendarYear,3,1),(WeekStart="M")+1)+36</f>
        <v>43555</v>
      </c>
      <c r="C14" s="4">
        <f ca="1"/>
        <v>43556</v>
      </c>
      <c r="D14" s="4">
        <f ca="1"/>
        <v>43557</v>
      </c>
      <c r="E14" s="4">
        <f ca="1"/>
        <v>43558</v>
      </c>
      <c r="F14" s="4">
        <f ca="1"/>
        <v>43559</v>
      </c>
      <c r="G14" s="4">
        <f ca="1"/>
        <v>43560</v>
      </c>
      <c r="H14" s="4">
        <f ca="1"/>
        <v>43561</v>
      </c>
    </row>
    <row r="15" spans="2:8" ht="39.75" customHeight="1">
      <c r="B15" s="14"/>
      <c r="C15" s="14"/>
      <c r="D15" s="14"/>
      <c r="E15" s="14"/>
      <c r="F15" s="14"/>
      <c r="G15" s="14"/>
      <c r="H15" s="14"/>
    </row>
  </sheetData>
  <conditionalFormatting sqref="B4:G4">
    <cfRule type="expression" dxfId="19" priority="2">
      <formula>DAY(B4)&gt;8</formula>
    </cfRule>
  </conditionalFormatting>
  <conditionalFormatting sqref="B12:H15">
    <cfRule type="expression" dxfId="18" priority="1">
      <formula>AND(DAY(B12)&gt;=1,DAY(B12)&lt;=15)</formula>
    </cfRule>
  </conditionalFormatting>
  <hyperlinks>
    <hyperlink ref="D1" location="APRIL!A1" tooltip="Navigation link to the next month" display="APRIL -&gt;" xr:uid="{00000000-0004-0000-0200-000000000000}"/>
    <hyperlink ref="C1" location="FEBRUARY!A1" tooltip="Navigation link to the previous month" display="&lt;- FEBRUARY" xr:uid="{00000000-0004-0000-0200-000001000000}"/>
  </hyperlinks>
  <printOptions horizontalCentered="1"/>
  <pageMargins left="0.09" right="0.5" top="0.75" bottom="0.75" header="0.3" footer="0.3"/>
  <pageSetup fitToHeight="0" orientation="landscape" horizontalDpi="4294967293"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tint="-0.249977111117893"/>
    <pageSetUpPr fitToPage="1"/>
  </sheetPr>
  <dimension ref="B1:H15"/>
  <sheetViews>
    <sheetView showGridLines="0" zoomScaleNormal="100" workbookViewId="0"/>
  </sheetViews>
  <sheetFormatPr baseColWidth="10" defaultColWidth="8.83203125" defaultRowHeight="14"/>
  <cols>
    <col min="1" max="1" width="2.83203125" customWidth="1"/>
    <col min="2" max="8" width="13.83203125" customWidth="1"/>
  </cols>
  <sheetData>
    <row r="1" spans="2:8" ht="30" customHeight="1">
      <c r="B1" s="7">
        <f ca="1">CalendarYear</f>
        <v>2019</v>
      </c>
      <c r="C1" s="6" t="s">
        <v>22</v>
      </c>
      <c r="D1" s="6" t="s">
        <v>23</v>
      </c>
      <c r="E1" s="1"/>
      <c r="F1" s="1"/>
      <c r="G1" s="1"/>
      <c r="H1" s="6"/>
    </row>
    <row r="2" spans="2:8" ht="45" customHeight="1">
      <c r="B2" s="8" t="s">
        <v>4</v>
      </c>
      <c r="C2" s="8"/>
      <c r="D2" s="8"/>
      <c r="E2" s="8"/>
      <c r="F2" s="3"/>
    </row>
    <row r="3" spans="2:8" ht="18.75" customHeight="1">
      <c r="B3" s="5" t="str">
        <f>WeekStart</f>
        <v>S</v>
      </c>
      <c r="C3" s="5" t="str">
        <f t="shared" ref="C3:H3" ca="1" si="0">LEFT(TEXT(C4,"ddd"),1)</f>
        <v>M</v>
      </c>
      <c r="D3" s="5" t="str">
        <f t="shared" ca="1" si="0"/>
        <v>T</v>
      </c>
      <c r="E3" s="5" t="str">
        <f t="shared" ca="1" si="0"/>
        <v>W</v>
      </c>
      <c r="F3" s="5" t="str">
        <f t="shared" ca="1" si="0"/>
        <v>T</v>
      </c>
      <c r="G3" s="5" t="str">
        <f t="shared" ca="1" si="0"/>
        <v>F</v>
      </c>
      <c r="H3" s="5" t="str">
        <f t="shared" ca="1" si="0"/>
        <v>S</v>
      </c>
    </row>
    <row r="4" spans="2:8" ht="16.5" customHeight="1">
      <c r="B4" s="4">
        <f t="array" aca="1" ref="B4:H4" ca="1">DaysAndWeeks+DATE(CalendarYear,4,1)-WEEKDAY(DATE(CalendarYear,4,1),(WeekStart="M")+1)+1</f>
        <v>43555</v>
      </c>
      <c r="C4" s="4">
        <f ca="1"/>
        <v>43556</v>
      </c>
      <c r="D4" s="4">
        <f ca="1"/>
        <v>43557</v>
      </c>
      <c r="E4" s="4">
        <f ca="1"/>
        <v>43558</v>
      </c>
      <c r="F4" s="4">
        <f ca="1"/>
        <v>43559</v>
      </c>
      <c r="G4" s="4">
        <f ca="1"/>
        <v>43560</v>
      </c>
      <c r="H4" s="4">
        <f ca="1"/>
        <v>43561</v>
      </c>
    </row>
    <row r="5" spans="2:8" ht="39.75" customHeight="1">
      <c r="B5" s="14"/>
      <c r="C5" s="14"/>
      <c r="D5" s="14"/>
      <c r="E5" s="14"/>
      <c r="F5" s="14"/>
      <c r="G5" s="14"/>
      <c r="H5" s="14"/>
    </row>
    <row r="6" spans="2:8" ht="15" customHeight="1">
      <c r="B6" s="4">
        <f t="array" aca="1" ref="B6:H6" ca="1">DaysAndWeeks+DATE(CalendarYear,4,1)-WEEKDAY(DATE(CalendarYear,4,1),(WeekStart="M")+1)+8</f>
        <v>43562</v>
      </c>
      <c r="C6" s="4">
        <f ca="1"/>
        <v>43563</v>
      </c>
      <c r="D6" s="4">
        <f ca="1"/>
        <v>43564</v>
      </c>
      <c r="E6" s="4">
        <f ca="1"/>
        <v>43565</v>
      </c>
      <c r="F6" s="4">
        <f ca="1"/>
        <v>43566</v>
      </c>
      <c r="G6" s="4">
        <f ca="1"/>
        <v>43567</v>
      </c>
      <c r="H6" s="4">
        <f ca="1"/>
        <v>43568</v>
      </c>
    </row>
    <row r="7" spans="2:8" ht="39.75" customHeight="1">
      <c r="B7" s="14"/>
      <c r="C7" s="14"/>
      <c r="D7" s="14"/>
      <c r="E7" s="14"/>
      <c r="F7" s="14"/>
      <c r="G7" s="14"/>
      <c r="H7" s="14"/>
    </row>
    <row r="8" spans="2:8" ht="15" customHeight="1">
      <c r="B8" s="4">
        <f t="array" aca="1" ref="B8:H8" ca="1">DaysAndWeeks+DATE(CalendarYear,4,1)-WEEKDAY(DATE(CalendarYear,4,1),(WeekStart="M")+1)+15</f>
        <v>43569</v>
      </c>
      <c r="C8" s="4">
        <f ca="1"/>
        <v>43570</v>
      </c>
      <c r="D8" s="4">
        <f ca="1"/>
        <v>43571</v>
      </c>
      <c r="E8" s="4">
        <f ca="1"/>
        <v>43572</v>
      </c>
      <c r="F8" s="4">
        <f ca="1"/>
        <v>43573</v>
      </c>
      <c r="G8" s="4">
        <f ca="1"/>
        <v>43574</v>
      </c>
      <c r="H8" s="4">
        <f ca="1"/>
        <v>43575</v>
      </c>
    </row>
    <row r="9" spans="2:8" ht="39.75" customHeight="1">
      <c r="B9" s="14"/>
      <c r="C9" s="14"/>
      <c r="D9" s="14"/>
      <c r="E9" s="14"/>
      <c r="F9" s="14"/>
      <c r="G9" s="14"/>
      <c r="H9" s="14"/>
    </row>
    <row r="10" spans="2:8" ht="15" customHeight="1">
      <c r="B10" s="4">
        <f t="array" aca="1" ref="B10:H10" ca="1">DaysAndWeeks+DATE(CalendarYear,4,1)-WEEKDAY(DATE(CalendarYear,4,1),(WeekStart="M")+1)+22</f>
        <v>43576</v>
      </c>
      <c r="C10" s="4">
        <f ca="1"/>
        <v>43577</v>
      </c>
      <c r="D10" s="4">
        <f ca="1"/>
        <v>43578</v>
      </c>
      <c r="E10" s="4">
        <f ca="1"/>
        <v>43579</v>
      </c>
      <c r="F10" s="4">
        <f ca="1"/>
        <v>43580</v>
      </c>
      <c r="G10" s="4">
        <f ca="1"/>
        <v>43581</v>
      </c>
      <c r="H10" s="4">
        <f ca="1"/>
        <v>43582</v>
      </c>
    </row>
    <row r="11" spans="2:8" ht="40.5" customHeight="1">
      <c r="B11" s="14"/>
      <c r="C11" s="14"/>
      <c r="D11" s="14"/>
      <c r="E11" s="14"/>
      <c r="F11" s="14"/>
      <c r="G11" s="14"/>
      <c r="H11" s="14"/>
    </row>
    <row r="12" spans="2:8" ht="15" customHeight="1">
      <c r="B12" s="4">
        <f t="array" aca="1" ref="B12:H12" ca="1">DaysAndWeeks+DATE(CalendarYear,4,1)-WEEKDAY(DATE(CalendarYear,4,1),(WeekStart="M")+1)+29</f>
        <v>43583</v>
      </c>
      <c r="C12" s="4">
        <f ca="1"/>
        <v>43584</v>
      </c>
      <c r="D12" s="4">
        <f ca="1"/>
        <v>43585</v>
      </c>
      <c r="E12" s="4">
        <f ca="1"/>
        <v>43586</v>
      </c>
      <c r="F12" s="4">
        <f ca="1"/>
        <v>43587</v>
      </c>
      <c r="G12" s="4">
        <f ca="1"/>
        <v>43588</v>
      </c>
      <c r="H12" s="4">
        <f ca="1"/>
        <v>43589</v>
      </c>
    </row>
    <row r="13" spans="2:8" ht="39.75" customHeight="1">
      <c r="B13" s="14"/>
      <c r="C13" s="14"/>
      <c r="D13" s="14"/>
      <c r="E13" s="14"/>
      <c r="F13" s="14"/>
      <c r="G13" s="14"/>
      <c r="H13" s="14"/>
    </row>
    <row r="14" spans="2:8" ht="15" customHeight="1">
      <c r="B14" s="4">
        <f t="array" aca="1" ref="B14:H14" ca="1">DaysAndWeeks+DATE(CalendarYear,4,1)-WEEKDAY(DATE(CalendarYear,4,1),(WeekStart="M")+1)+36</f>
        <v>43590</v>
      </c>
      <c r="C14" s="4">
        <f ca="1"/>
        <v>43591</v>
      </c>
      <c r="D14" s="4">
        <f ca="1"/>
        <v>43592</v>
      </c>
      <c r="E14" s="4">
        <f ca="1"/>
        <v>43593</v>
      </c>
      <c r="F14" s="4">
        <f ca="1"/>
        <v>43594</v>
      </c>
      <c r="G14" s="4">
        <f ca="1"/>
        <v>43595</v>
      </c>
      <c r="H14" s="4">
        <f ca="1"/>
        <v>43596</v>
      </c>
    </row>
    <row r="15" spans="2:8" ht="39.75" customHeight="1">
      <c r="B15" s="14"/>
      <c r="C15" s="14"/>
      <c r="D15" s="14"/>
      <c r="E15" s="14"/>
      <c r="F15" s="14"/>
      <c r="G15" s="14"/>
      <c r="H15" s="14"/>
    </row>
  </sheetData>
  <conditionalFormatting sqref="B4:G4">
    <cfRule type="expression" dxfId="17" priority="2">
      <formula>DAY(B4)&gt;8</formula>
    </cfRule>
  </conditionalFormatting>
  <conditionalFormatting sqref="B12:H15">
    <cfRule type="expression" dxfId="16" priority="1">
      <formula>AND(DAY(B12)&gt;=1,DAY(B12)&lt;=15)</formula>
    </cfRule>
  </conditionalFormatting>
  <hyperlinks>
    <hyperlink ref="D1" location="MAY!A1" tooltip="Navigation link to the next month" display="MAY -&gt;" xr:uid="{00000000-0004-0000-0300-000000000000}"/>
    <hyperlink ref="C1" location="MARCH!A1" tooltip="Navigation link to the previous month" display="&lt;- MARCH" xr:uid="{00000000-0004-0000-0300-000001000000}"/>
  </hyperlinks>
  <printOptions horizontalCentered="1"/>
  <pageMargins left="0.09" right="0.5" top="0.75" bottom="0.75" header="0.3" footer="0.3"/>
  <pageSetup fitToHeight="0" orientation="landscape" horizontalDpi="4294967293" verticalDpi="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0" tint="-0.34998626667073579"/>
    <pageSetUpPr fitToPage="1"/>
  </sheetPr>
  <dimension ref="A1:H15"/>
  <sheetViews>
    <sheetView showGridLines="0" zoomScaleNormal="100" workbookViewId="0"/>
  </sheetViews>
  <sheetFormatPr baseColWidth="10" defaultColWidth="8.83203125" defaultRowHeight="14"/>
  <cols>
    <col min="1" max="1" width="2.83203125" customWidth="1"/>
    <col min="2" max="8" width="13.83203125" customWidth="1"/>
  </cols>
  <sheetData>
    <row r="1" spans="1:8" ht="30" customHeight="1">
      <c r="A1" s="12"/>
      <c r="B1" s="7">
        <f ca="1">CalendarYear</f>
        <v>2019</v>
      </c>
      <c r="C1" s="6" t="s">
        <v>24</v>
      </c>
      <c r="D1" s="6" t="s">
        <v>25</v>
      </c>
      <c r="E1" s="1"/>
      <c r="F1" s="1"/>
      <c r="G1" s="1"/>
      <c r="H1" s="6"/>
    </row>
    <row r="2" spans="1:8" ht="45" customHeight="1">
      <c r="B2" s="8" t="s">
        <v>0</v>
      </c>
      <c r="C2" s="8"/>
      <c r="D2" s="8"/>
      <c r="E2" s="8"/>
      <c r="F2" s="3"/>
    </row>
    <row r="3" spans="1:8" ht="18.75" customHeight="1">
      <c r="B3" s="5" t="str">
        <f>WeekStart</f>
        <v>S</v>
      </c>
      <c r="C3" s="5" t="str">
        <f t="shared" ref="C3:H3" ca="1" si="0">LEFT(TEXT(C4,"ddd"),1)</f>
        <v>M</v>
      </c>
      <c r="D3" s="5" t="str">
        <f t="shared" ca="1" si="0"/>
        <v>T</v>
      </c>
      <c r="E3" s="5" t="str">
        <f t="shared" ca="1" si="0"/>
        <v>W</v>
      </c>
      <c r="F3" s="5" t="str">
        <f t="shared" ca="1" si="0"/>
        <v>T</v>
      </c>
      <c r="G3" s="5" t="str">
        <f t="shared" ca="1" si="0"/>
        <v>F</v>
      </c>
      <c r="H3" s="5" t="str">
        <f t="shared" ca="1" si="0"/>
        <v>S</v>
      </c>
    </row>
    <row r="4" spans="1:8" ht="16.5" customHeight="1">
      <c r="B4" s="4">
        <f t="array" aca="1" ref="B4:H4" ca="1">DaysAndWeeks+DATE(CalendarYear,5,1)-WEEKDAY(DATE(CalendarYear,5,1),(WeekStart="M")+1)+1</f>
        <v>43583</v>
      </c>
      <c r="C4" s="4">
        <f ca="1"/>
        <v>43584</v>
      </c>
      <c r="D4" s="4">
        <f ca="1"/>
        <v>43585</v>
      </c>
      <c r="E4" s="4">
        <f ca="1"/>
        <v>43586</v>
      </c>
      <c r="F4" s="4">
        <f ca="1"/>
        <v>43587</v>
      </c>
      <c r="G4" s="4">
        <f ca="1"/>
        <v>43588</v>
      </c>
      <c r="H4" s="4">
        <f ca="1"/>
        <v>43589</v>
      </c>
    </row>
    <row r="5" spans="1:8" ht="39.75" customHeight="1">
      <c r="B5" s="14"/>
      <c r="C5" s="14"/>
      <c r="D5" s="14"/>
      <c r="E5" s="14"/>
      <c r="F5" s="14"/>
      <c r="G5" s="14"/>
      <c r="H5" s="14"/>
    </row>
    <row r="6" spans="1:8" ht="15" customHeight="1">
      <c r="B6" s="4">
        <f t="array" aca="1" ref="B6:H6" ca="1">DaysAndWeeks+DATE(CalendarYear,5,1)-WEEKDAY(DATE(CalendarYear,5,1),(WeekStart="M")+1)+8</f>
        <v>43590</v>
      </c>
      <c r="C6" s="4">
        <f ca="1"/>
        <v>43591</v>
      </c>
      <c r="D6" s="4">
        <f ca="1"/>
        <v>43592</v>
      </c>
      <c r="E6" s="4">
        <f ca="1"/>
        <v>43593</v>
      </c>
      <c r="F6" s="4">
        <f ca="1"/>
        <v>43594</v>
      </c>
      <c r="G6" s="4">
        <f ca="1"/>
        <v>43595</v>
      </c>
      <c r="H6" s="4">
        <f ca="1"/>
        <v>43596</v>
      </c>
    </row>
    <row r="7" spans="1:8" ht="39.75" customHeight="1">
      <c r="B7" s="14"/>
      <c r="C7" s="14"/>
      <c r="D7" s="14"/>
      <c r="E7" s="14"/>
      <c r="F7" s="14"/>
      <c r="G7" s="14"/>
      <c r="H7" s="14"/>
    </row>
    <row r="8" spans="1:8" ht="15" customHeight="1">
      <c r="B8" s="4">
        <f t="array" aca="1" ref="B8:H8" ca="1">DaysAndWeeks+DATE(CalendarYear,5,1)-WEEKDAY(DATE(CalendarYear,5,1),(WeekStart="M")+1)+15</f>
        <v>43597</v>
      </c>
      <c r="C8" s="4">
        <f ca="1"/>
        <v>43598</v>
      </c>
      <c r="D8" s="4">
        <f ca="1"/>
        <v>43599</v>
      </c>
      <c r="E8" s="4">
        <f ca="1"/>
        <v>43600</v>
      </c>
      <c r="F8" s="4">
        <f ca="1"/>
        <v>43601</v>
      </c>
      <c r="G8" s="4">
        <f ca="1"/>
        <v>43602</v>
      </c>
      <c r="H8" s="4">
        <f ca="1"/>
        <v>43603</v>
      </c>
    </row>
    <row r="9" spans="1:8" ht="39.75" customHeight="1">
      <c r="B9" s="14"/>
      <c r="C9" s="14"/>
      <c r="D9" s="14"/>
      <c r="E9" s="14"/>
      <c r="F9" s="14"/>
      <c r="G9" s="14"/>
      <c r="H9" s="14"/>
    </row>
    <row r="10" spans="1:8" ht="15" customHeight="1">
      <c r="B10" s="4">
        <f t="array" aca="1" ref="B10:H10" ca="1">DaysAndWeeks+DATE(CalendarYear,5,1)-WEEKDAY(DATE(CalendarYear,5,1),(WeekStart="M")+1)+22</f>
        <v>43604</v>
      </c>
      <c r="C10" s="4">
        <f ca="1"/>
        <v>43605</v>
      </c>
      <c r="D10" s="4">
        <f ca="1"/>
        <v>43606</v>
      </c>
      <c r="E10" s="4">
        <f ca="1"/>
        <v>43607</v>
      </c>
      <c r="F10" s="4">
        <f ca="1"/>
        <v>43608</v>
      </c>
      <c r="G10" s="4">
        <f ca="1"/>
        <v>43609</v>
      </c>
      <c r="H10" s="4">
        <f ca="1"/>
        <v>43610</v>
      </c>
    </row>
    <row r="11" spans="1:8" ht="40.5" customHeight="1">
      <c r="B11" s="14"/>
      <c r="C11" s="14"/>
      <c r="D11" s="14"/>
      <c r="E11" s="14"/>
      <c r="F11" s="14"/>
      <c r="G11" s="14"/>
      <c r="H11" s="14"/>
    </row>
    <row r="12" spans="1:8" ht="15" customHeight="1">
      <c r="B12" s="4">
        <f t="array" aca="1" ref="B12:H12" ca="1">DaysAndWeeks+DATE(CalendarYear,5,1)-WEEKDAY(DATE(CalendarYear,5,1),(WeekStart="M")+1)+29</f>
        <v>43611</v>
      </c>
      <c r="C12" s="4">
        <f ca="1"/>
        <v>43612</v>
      </c>
      <c r="D12" s="4">
        <f ca="1"/>
        <v>43613</v>
      </c>
      <c r="E12" s="4">
        <f ca="1"/>
        <v>43614</v>
      </c>
      <c r="F12" s="4">
        <f ca="1"/>
        <v>43615</v>
      </c>
      <c r="G12" s="4">
        <f ca="1"/>
        <v>43616</v>
      </c>
      <c r="H12" s="4">
        <f ca="1"/>
        <v>43617</v>
      </c>
    </row>
    <row r="13" spans="1:8" ht="39.75" customHeight="1">
      <c r="B13" s="14"/>
      <c r="C13" s="14"/>
      <c r="D13" s="14"/>
      <c r="E13" s="14"/>
      <c r="F13" s="14"/>
      <c r="G13" s="14"/>
      <c r="H13" s="14"/>
    </row>
    <row r="14" spans="1:8" ht="15" customHeight="1">
      <c r="B14" s="4">
        <f t="array" aca="1" ref="B14:H14" ca="1">DaysAndWeeks+DATE(CalendarYear,5,1)-WEEKDAY(DATE(CalendarYear,5,1),(WeekStart="M")+1)+36</f>
        <v>43618</v>
      </c>
      <c r="C14" s="4">
        <f ca="1"/>
        <v>43619</v>
      </c>
      <c r="D14" s="4">
        <f ca="1"/>
        <v>43620</v>
      </c>
      <c r="E14" s="4">
        <f ca="1"/>
        <v>43621</v>
      </c>
      <c r="F14" s="4">
        <f ca="1"/>
        <v>43622</v>
      </c>
      <c r="G14" s="4">
        <f ca="1"/>
        <v>43623</v>
      </c>
      <c r="H14" s="4">
        <f ca="1"/>
        <v>43624</v>
      </c>
    </row>
    <row r="15" spans="1:8" ht="39.75" customHeight="1">
      <c r="B15" s="14"/>
      <c r="C15" s="14"/>
      <c r="D15" s="14"/>
      <c r="E15" s="14"/>
      <c r="F15" s="14"/>
      <c r="G15" s="14"/>
      <c r="H15" s="14"/>
    </row>
  </sheetData>
  <conditionalFormatting sqref="B4:G4">
    <cfRule type="expression" dxfId="15" priority="2">
      <formula>DAY(B4)&gt;8</formula>
    </cfRule>
  </conditionalFormatting>
  <conditionalFormatting sqref="B12:H15">
    <cfRule type="expression" dxfId="14" priority="1">
      <formula>AND(DAY(B12)&gt;=1,DAY(B12)&lt;=15)</formula>
    </cfRule>
  </conditionalFormatting>
  <hyperlinks>
    <hyperlink ref="D1" location="JUNE!A1" tooltip="Navigation link to the next month" display="JUNE -&gt;" xr:uid="{00000000-0004-0000-0400-000000000000}"/>
    <hyperlink ref="C1" location="APRIL!A1" tooltip="Navigation link to the previous month" display="&lt;- APRIL" xr:uid="{00000000-0004-0000-0400-000001000000}"/>
  </hyperlinks>
  <printOptions horizontalCentered="1"/>
  <pageMargins left="0.09" right="0.5" top="0.75" bottom="0.75" header="0.3" footer="0.3"/>
  <pageSetup fitToHeight="0" orientation="landscape" horizontalDpi="4294967293"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0" tint="-0.499984740745262"/>
    <pageSetUpPr fitToPage="1"/>
  </sheetPr>
  <dimension ref="A1:H15"/>
  <sheetViews>
    <sheetView showGridLines="0" zoomScaleNormal="100" workbookViewId="0"/>
  </sheetViews>
  <sheetFormatPr baseColWidth="10" defaultColWidth="8.83203125" defaultRowHeight="14"/>
  <cols>
    <col min="1" max="1" width="2.83203125" customWidth="1"/>
    <col min="2" max="8" width="13.83203125" customWidth="1"/>
  </cols>
  <sheetData>
    <row r="1" spans="1:8" ht="30" customHeight="1">
      <c r="A1" s="12"/>
      <c r="B1" s="7">
        <f ca="1">CalendarYear</f>
        <v>2019</v>
      </c>
      <c r="C1" s="6" t="s">
        <v>26</v>
      </c>
      <c r="D1" s="6" t="s">
        <v>27</v>
      </c>
      <c r="E1" s="1"/>
      <c r="F1" s="1"/>
      <c r="G1" s="1"/>
      <c r="H1" s="6"/>
    </row>
    <row r="2" spans="1:8" ht="45" customHeight="1">
      <c r="B2" s="8" t="s">
        <v>5</v>
      </c>
      <c r="C2" s="8"/>
      <c r="D2" s="8"/>
      <c r="E2" s="8"/>
      <c r="F2" s="3"/>
    </row>
    <row r="3" spans="1:8" ht="18.75" customHeight="1">
      <c r="B3" s="5" t="str">
        <f>WeekStart</f>
        <v>S</v>
      </c>
      <c r="C3" s="5" t="str">
        <f t="shared" ref="C3:H3" ca="1" si="0">LEFT(TEXT(C4,"ddd"),1)</f>
        <v>M</v>
      </c>
      <c r="D3" s="5" t="str">
        <f t="shared" ca="1" si="0"/>
        <v>T</v>
      </c>
      <c r="E3" s="5" t="str">
        <f t="shared" ca="1" si="0"/>
        <v>W</v>
      </c>
      <c r="F3" s="5" t="str">
        <f t="shared" ca="1" si="0"/>
        <v>T</v>
      </c>
      <c r="G3" s="5" t="str">
        <f t="shared" ca="1" si="0"/>
        <v>F</v>
      </c>
      <c r="H3" s="5" t="str">
        <f t="shared" ca="1" si="0"/>
        <v>S</v>
      </c>
    </row>
    <row r="4" spans="1:8" ht="16.5" customHeight="1">
      <c r="B4" s="4">
        <f t="array" aca="1" ref="B4:H4" ca="1">DaysAndWeeks+DATE(CalendarYear,6,1)-WEEKDAY(DATE(CalendarYear,6,1),(WeekStart="M")+1)+1</f>
        <v>43611</v>
      </c>
      <c r="C4" s="4">
        <f ca="1"/>
        <v>43612</v>
      </c>
      <c r="D4" s="4">
        <f ca="1"/>
        <v>43613</v>
      </c>
      <c r="E4" s="4">
        <f ca="1"/>
        <v>43614</v>
      </c>
      <c r="F4" s="4">
        <f ca="1"/>
        <v>43615</v>
      </c>
      <c r="G4" s="4">
        <f ca="1"/>
        <v>43616</v>
      </c>
      <c r="H4" s="4">
        <f ca="1"/>
        <v>43617</v>
      </c>
    </row>
    <row r="5" spans="1:8" ht="39.75" customHeight="1">
      <c r="B5" s="14"/>
      <c r="C5" s="14"/>
      <c r="D5" s="14"/>
      <c r="E5" s="14"/>
      <c r="F5" s="14"/>
      <c r="G5" s="14"/>
      <c r="H5" s="14"/>
    </row>
    <row r="6" spans="1:8" ht="15" customHeight="1">
      <c r="B6" s="4">
        <f t="array" aca="1" ref="B6:H6" ca="1">DaysAndWeeks+DATE(CalendarYear,6,1)-WEEKDAY(DATE(CalendarYear,6,1),(WeekStart="M")+1)+8</f>
        <v>43618</v>
      </c>
      <c r="C6" s="4">
        <f ca="1"/>
        <v>43619</v>
      </c>
      <c r="D6" s="4">
        <f ca="1"/>
        <v>43620</v>
      </c>
      <c r="E6" s="4">
        <f ca="1"/>
        <v>43621</v>
      </c>
      <c r="F6" s="4">
        <f ca="1"/>
        <v>43622</v>
      </c>
      <c r="G6" s="4">
        <f ca="1"/>
        <v>43623</v>
      </c>
      <c r="H6" s="4">
        <f ca="1"/>
        <v>43624</v>
      </c>
    </row>
    <row r="7" spans="1:8" ht="39.75" customHeight="1">
      <c r="B7" s="14"/>
      <c r="C7" s="14"/>
      <c r="D7" s="14"/>
      <c r="E7" s="14"/>
      <c r="F7" s="14"/>
      <c r="G7" s="14"/>
      <c r="H7" s="14"/>
    </row>
    <row r="8" spans="1:8" ht="15" customHeight="1">
      <c r="B8" s="4">
        <f t="array" aca="1" ref="B8:H8" ca="1">DaysAndWeeks+DATE(CalendarYear,6,1)-WEEKDAY(DATE(CalendarYear,6,1),(WeekStart="M")+1)+15</f>
        <v>43625</v>
      </c>
      <c r="C8" s="4">
        <f ca="1"/>
        <v>43626</v>
      </c>
      <c r="D8" s="4">
        <f ca="1"/>
        <v>43627</v>
      </c>
      <c r="E8" s="4">
        <f ca="1"/>
        <v>43628</v>
      </c>
      <c r="F8" s="4">
        <f ca="1"/>
        <v>43629</v>
      </c>
      <c r="G8" s="4">
        <f ca="1"/>
        <v>43630</v>
      </c>
      <c r="H8" s="4">
        <f ca="1"/>
        <v>43631</v>
      </c>
    </row>
    <row r="9" spans="1:8" ht="39.75" customHeight="1">
      <c r="B9" s="14"/>
      <c r="C9" s="14"/>
      <c r="D9" s="14"/>
      <c r="E9" s="14"/>
      <c r="F9" s="14"/>
      <c r="G9" s="14"/>
      <c r="H9" s="14"/>
    </row>
    <row r="10" spans="1:8" ht="15" customHeight="1">
      <c r="B10" s="4">
        <f t="array" aca="1" ref="B10:H10" ca="1">DaysAndWeeks+DATE(CalendarYear,6,1)-WEEKDAY(DATE(CalendarYear,6,1),(WeekStart="M")+1)+22</f>
        <v>43632</v>
      </c>
      <c r="C10" s="4">
        <f ca="1"/>
        <v>43633</v>
      </c>
      <c r="D10" s="4">
        <f ca="1"/>
        <v>43634</v>
      </c>
      <c r="E10" s="4">
        <f ca="1"/>
        <v>43635</v>
      </c>
      <c r="F10" s="4">
        <f ca="1"/>
        <v>43636</v>
      </c>
      <c r="G10" s="4">
        <f ca="1"/>
        <v>43637</v>
      </c>
      <c r="H10" s="4">
        <f ca="1"/>
        <v>43638</v>
      </c>
    </row>
    <row r="11" spans="1:8" ht="40.5" customHeight="1">
      <c r="B11" s="14"/>
      <c r="C11" s="14"/>
      <c r="D11" s="14"/>
      <c r="E11" s="14"/>
      <c r="F11" s="14"/>
      <c r="G11" s="14"/>
      <c r="H11" s="14"/>
    </row>
    <row r="12" spans="1:8" ht="15" customHeight="1">
      <c r="B12" s="4">
        <f t="array" aca="1" ref="B12:H12" ca="1">DaysAndWeeks+DATE(CalendarYear,6,1)-WEEKDAY(DATE(CalendarYear,6,1),(WeekStart="M")+1)+29</f>
        <v>43639</v>
      </c>
      <c r="C12" s="4">
        <f ca="1"/>
        <v>43640</v>
      </c>
      <c r="D12" s="4">
        <f ca="1"/>
        <v>43641</v>
      </c>
      <c r="E12" s="4">
        <f ca="1"/>
        <v>43642</v>
      </c>
      <c r="F12" s="4">
        <f ca="1"/>
        <v>43643</v>
      </c>
      <c r="G12" s="4">
        <f ca="1"/>
        <v>43644</v>
      </c>
      <c r="H12" s="4">
        <f ca="1"/>
        <v>43645</v>
      </c>
    </row>
    <row r="13" spans="1:8" ht="39.75" customHeight="1">
      <c r="B13" s="14"/>
      <c r="C13" s="14"/>
      <c r="D13" s="14"/>
      <c r="E13" s="14"/>
      <c r="F13" s="14"/>
      <c r="G13" s="14"/>
      <c r="H13" s="14"/>
    </row>
    <row r="14" spans="1:8" ht="15" customHeight="1">
      <c r="B14" s="4">
        <f t="array" aca="1" ref="B14:H14" ca="1">DaysAndWeeks+DATE(CalendarYear,6,1)-WEEKDAY(DATE(CalendarYear,6,1),(WeekStart="M")+1)+36</f>
        <v>43646</v>
      </c>
      <c r="C14" s="4">
        <f ca="1"/>
        <v>43647</v>
      </c>
      <c r="D14" s="4">
        <f ca="1"/>
        <v>43648</v>
      </c>
      <c r="E14" s="4">
        <f ca="1"/>
        <v>43649</v>
      </c>
      <c r="F14" s="4">
        <f ca="1"/>
        <v>43650</v>
      </c>
      <c r="G14" s="4">
        <f ca="1"/>
        <v>43651</v>
      </c>
      <c r="H14" s="4">
        <f ca="1"/>
        <v>43652</v>
      </c>
    </row>
    <row r="15" spans="1:8" ht="39.75" customHeight="1">
      <c r="B15" s="14"/>
      <c r="C15" s="14"/>
      <c r="D15" s="14"/>
      <c r="E15" s="14"/>
      <c r="F15" s="14"/>
      <c r="G15" s="14"/>
      <c r="H15" s="14"/>
    </row>
  </sheetData>
  <conditionalFormatting sqref="B4:G4">
    <cfRule type="expression" dxfId="13" priority="2">
      <formula>DAY(B4)&gt;8</formula>
    </cfRule>
  </conditionalFormatting>
  <conditionalFormatting sqref="B12:H15">
    <cfRule type="expression" dxfId="12" priority="1">
      <formula>AND(DAY(B12)&gt;=1,DAY(B12)&lt;=15)</formula>
    </cfRule>
  </conditionalFormatting>
  <hyperlinks>
    <hyperlink ref="D1" location="JULY!A1" tooltip="Navigation link to the next month" display="JULY -&gt;" xr:uid="{00000000-0004-0000-0500-000000000000}"/>
    <hyperlink ref="C1" location="MAY!A1" tooltip="Navigation link to the previous month" display="&lt;- MAY" xr:uid="{00000000-0004-0000-0500-000001000000}"/>
  </hyperlinks>
  <printOptions horizontalCentered="1"/>
  <pageMargins left="0.09" right="0.5" top="0.75" bottom="0.75" header="0.3" footer="0.3"/>
  <pageSetup fitToHeight="0" orientation="landscape" horizontalDpi="4294967293" verticalDpi="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4" tint="-0.499984740745262"/>
    <pageSetUpPr fitToPage="1"/>
  </sheetPr>
  <dimension ref="A1:H15"/>
  <sheetViews>
    <sheetView showGridLines="0" zoomScaleNormal="100" workbookViewId="0"/>
  </sheetViews>
  <sheetFormatPr baseColWidth="10" defaultColWidth="8.83203125" defaultRowHeight="14"/>
  <cols>
    <col min="1" max="1" width="2.83203125" customWidth="1"/>
    <col min="2" max="8" width="13.83203125" customWidth="1"/>
  </cols>
  <sheetData>
    <row r="1" spans="1:8" ht="30" customHeight="1">
      <c r="A1" s="12"/>
      <c r="B1" s="7">
        <f ca="1">CalendarYear</f>
        <v>2019</v>
      </c>
      <c r="C1" s="6" t="s">
        <v>28</v>
      </c>
      <c r="D1" s="6" t="s">
        <v>29</v>
      </c>
      <c r="E1" s="1"/>
      <c r="F1" s="1"/>
      <c r="G1" s="1"/>
      <c r="H1" s="6"/>
    </row>
    <row r="2" spans="1:8" ht="45" customHeight="1">
      <c r="B2" s="8" t="s">
        <v>6</v>
      </c>
      <c r="C2" s="8"/>
      <c r="D2" s="8"/>
      <c r="E2" s="8"/>
      <c r="F2" s="3"/>
    </row>
    <row r="3" spans="1:8" ht="18.75" customHeight="1">
      <c r="B3" s="5" t="str">
        <f>WeekStart</f>
        <v>S</v>
      </c>
      <c r="C3" s="5" t="str">
        <f t="shared" ref="C3:H3" ca="1" si="0">LEFT(TEXT(C4,"ddd"),1)</f>
        <v>M</v>
      </c>
      <c r="D3" s="5" t="str">
        <f t="shared" ca="1" si="0"/>
        <v>T</v>
      </c>
      <c r="E3" s="5" t="str">
        <f t="shared" ca="1" si="0"/>
        <v>W</v>
      </c>
      <c r="F3" s="5" t="str">
        <f t="shared" ca="1" si="0"/>
        <v>T</v>
      </c>
      <c r="G3" s="5" t="str">
        <f t="shared" ca="1" si="0"/>
        <v>F</v>
      </c>
      <c r="H3" s="5" t="str">
        <f t="shared" ca="1" si="0"/>
        <v>S</v>
      </c>
    </row>
    <row r="4" spans="1:8" ht="16.5" customHeight="1">
      <c r="B4" s="4">
        <f t="array" aca="1" ref="B4:H4" ca="1">DaysAndWeeks+DATE(CalendarYear,7,1)-WEEKDAY(DATE(CalendarYear,7,1),(WeekStart="M")+1)+1</f>
        <v>43646</v>
      </c>
      <c r="C4" s="4">
        <f ca="1"/>
        <v>43647</v>
      </c>
      <c r="D4" s="4">
        <f ca="1"/>
        <v>43648</v>
      </c>
      <c r="E4" s="4">
        <f ca="1"/>
        <v>43649</v>
      </c>
      <c r="F4" s="4">
        <f ca="1"/>
        <v>43650</v>
      </c>
      <c r="G4" s="4">
        <f ca="1"/>
        <v>43651</v>
      </c>
      <c r="H4" s="4">
        <f ca="1"/>
        <v>43652</v>
      </c>
    </row>
    <row r="5" spans="1:8" ht="39.75" customHeight="1">
      <c r="B5" s="14"/>
      <c r="C5" s="14"/>
      <c r="D5" s="14"/>
      <c r="E5" s="14"/>
      <c r="F5" s="14"/>
      <c r="G5" s="14"/>
      <c r="H5" s="14"/>
    </row>
    <row r="6" spans="1:8" ht="15" customHeight="1">
      <c r="B6" s="4">
        <f t="array" aca="1" ref="B6:H6" ca="1">DaysAndWeeks+DATE(CalendarYear,7,1)-WEEKDAY(DATE(CalendarYear,7,1),(WeekStart="M")+1)+8</f>
        <v>43653</v>
      </c>
      <c r="C6" s="4">
        <f ca="1"/>
        <v>43654</v>
      </c>
      <c r="D6" s="4">
        <f ca="1"/>
        <v>43655</v>
      </c>
      <c r="E6" s="4">
        <f ca="1"/>
        <v>43656</v>
      </c>
      <c r="F6" s="4">
        <f ca="1"/>
        <v>43657</v>
      </c>
      <c r="G6" s="4">
        <f ca="1"/>
        <v>43658</v>
      </c>
      <c r="H6" s="4">
        <f ca="1"/>
        <v>43659</v>
      </c>
    </row>
    <row r="7" spans="1:8" ht="39.75" customHeight="1">
      <c r="B7" s="14"/>
      <c r="C7" s="14"/>
      <c r="D7" s="14"/>
      <c r="E7" s="14"/>
      <c r="F7" s="14"/>
      <c r="G7" s="14"/>
      <c r="H7" s="14"/>
    </row>
    <row r="8" spans="1:8" ht="15" customHeight="1">
      <c r="B8" s="4">
        <f t="array" aca="1" ref="B8:H8" ca="1">DaysAndWeeks+DATE(CalendarYear,7,1)-WEEKDAY(DATE(CalendarYear,7,1),(WeekStart="M")+1)+15</f>
        <v>43660</v>
      </c>
      <c r="C8" s="4">
        <f ca="1"/>
        <v>43661</v>
      </c>
      <c r="D8" s="4">
        <f ca="1"/>
        <v>43662</v>
      </c>
      <c r="E8" s="4">
        <f ca="1"/>
        <v>43663</v>
      </c>
      <c r="F8" s="4">
        <f ca="1"/>
        <v>43664</v>
      </c>
      <c r="G8" s="4">
        <f ca="1"/>
        <v>43665</v>
      </c>
      <c r="H8" s="4">
        <f ca="1"/>
        <v>43666</v>
      </c>
    </row>
    <row r="9" spans="1:8" ht="39.75" customHeight="1">
      <c r="B9" s="14"/>
      <c r="C9" s="14"/>
      <c r="D9" s="14"/>
      <c r="E9" s="14"/>
      <c r="F9" s="14"/>
      <c r="G9" s="14"/>
      <c r="H9" s="14"/>
    </row>
    <row r="10" spans="1:8" ht="15" customHeight="1">
      <c r="B10" s="4">
        <f t="array" aca="1" ref="B10:H10" ca="1">DaysAndWeeks+DATE(CalendarYear,7,1)-WEEKDAY(DATE(CalendarYear,7,1),(WeekStart="M")+1)+22</f>
        <v>43667</v>
      </c>
      <c r="C10" s="4">
        <f ca="1"/>
        <v>43668</v>
      </c>
      <c r="D10" s="4">
        <f ca="1"/>
        <v>43669</v>
      </c>
      <c r="E10" s="4">
        <f ca="1"/>
        <v>43670</v>
      </c>
      <c r="F10" s="4">
        <f ca="1"/>
        <v>43671</v>
      </c>
      <c r="G10" s="4">
        <f ca="1"/>
        <v>43672</v>
      </c>
      <c r="H10" s="4">
        <f ca="1"/>
        <v>43673</v>
      </c>
    </row>
    <row r="11" spans="1:8" ht="40.5" customHeight="1">
      <c r="B11" s="14"/>
      <c r="C11" s="14"/>
      <c r="D11" s="14"/>
      <c r="E11" s="14"/>
      <c r="F11" s="14"/>
      <c r="G11" s="14"/>
      <c r="H11" s="14"/>
    </row>
    <row r="12" spans="1:8" ht="15" customHeight="1">
      <c r="B12" s="4">
        <f t="array" aca="1" ref="B12:H12" ca="1">DaysAndWeeks+DATE(CalendarYear,7,1)-WEEKDAY(DATE(CalendarYear,7,1),(WeekStart="M")+1)+29</f>
        <v>43674</v>
      </c>
      <c r="C12" s="4">
        <f ca="1"/>
        <v>43675</v>
      </c>
      <c r="D12" s="4">
        <f ca="1"/>
        <v>43676</v>
      </c>
      <c r="E12" s="4">
        <f ca="1"/>
        <v>43677</v>
      </c>
      <c r="F12" s="4">
        <f ca="1"/>
        <v>43678</v>
      </c>
      <c r="G12" s="4">
        <f ca="1"/>
        <v>43679</v>
      </c>
      <c r="H12" s="4">
        <f ca="1"/>
        <v>43680</v>
      </c>
    </row>
    <row r="13" spans="1:8" ht="39.75" customHeight="1">
      <c r="B13" s="14"/>
      <c r="C13" s="14"/>
      <c r="D13" s="14"/>
      <c r="E13" s="14"/>
      <c r="F13" s="14"/>
      <c r="G13" s="14"/>
      <c r="H13" s="2"/>
    </row>
    <row r="14" spans="1:8" ht="15" customHeight="1">
      <c r="B14" s="4">
        <f t="array" aca="1" ref="B14:H14" ca="1">DaysAndWeeks+DATE(CalendarYear,7,1)-WEEKDAY(DATE(CalendarYear,7,1),(WeekStart="M")+1)+36</f>
        <v>43681</v>
      </c>
      <c r="C14" s="4">
        <f ca="1"/>
        <v>43682</v>
      </c>
      <c r="D14" s="4">
        <f ca="1"/>
        <v>43683</v>
      </c>
      <c r="E14" s="4">
        <f ca="1"/>
        <v>43684</v>
      </c>
      <c r="F14" s="4">
        <f ca="1"/>
        <v>43685</v>
      </c>
      <c r="G14" s="4">
        <f ca="1"/>
        <v>43686</v>
      </c>
      <c r="H14" s="4">
        <f ca="1"/>
        <v>43687</v>
      </c>
    </row>
    <row r="15" spans="1:8" ht="39.75" customHeight="1">
      <c r="B15" s="14"/>
      <c r="C15" s="14"/>
      <c r="D15" s="14"/>
      <c r="E15" s="14"/>
      <c r="F15" s="14"/>
      <c r="G15" s="14"/>
      <c r="H15" s="14"/>
    </row>
  </sheetData>
  <conditionalFormatting sqref="B4:G4">
    <cfRule type="expression" dxfId="11" priority="2">
      <formula>DAY(B4)&gt;8</formula>
    </cfRule>
  </conditionalFormatting>
  <conditionalFormatting sqref="B12:H15">
    <cfRule type="expression" dxfId="10" priority="1">
      <formula>AND(DAY(B12)&gt;=1,DAY(B12)&lt;=15)</formula>
    </cfRule>
  </conditionalFormatting>
  <hyperlinks>
    <hyperlink ref="D1" location="AUGUST!A1" tooltip="Navigation link to the next month" display="JULY -&gt;" xr:uid="{00000000-0004-0000-0600-000000000000}"/>
    <hyperlink ref="C1" location="JUNE!A1" tooltip="Navigation link to the previous month" display="&lt;- MAY" xr:uid="{00000000-0004-0000-0600-000001000000}"/>
  </hyperlinks>
  <printOptions horizontalCentered="1"/>
  <pageMargins left="0.09" right="0.5" top="0.75" bottom="0.75" header="0.3" footer="0.3"/>
  <pageSetup fitToHeight="0" orientation="landscape" horizontalDpi="4294967293" verticalDpi="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4" tint="-0.249977111117893"/>
    <pageSetUpPr fitToPage="1"/>
  </sheetPr>
  <dimension ref="A1:H15"/>
  <sheetViews>
    <sheetView showGridLines="0" zoomScaleNormal="100" workbookViewId="0"/>
  </sheetViews>
  <sheetFormatPr baseColWidth="10" defaultColWidth="8.83203125" defaultRowHeight="14"/>
  <cols>
    <col min="1" max="1" width="2.83203125" customWidth="1"/>
    <col min="2" max="8" width="13.83203125" customWidth="1"/>
  </cols>
  <sheetData>
    <row r="1" spans="1:8" ht="30" customHeight="1">
      <c r="A1" s="12"/>
      <c r="B1" s="7">
        <f ca="1">CalendarYear</f>
        <v>2019</v>
      </c>
      <c r="C1" s="6" t="s">
        <v>30</v>
      </c>
      <c r="D1" s="6" t="s">
        <v>31</v>
      </c>
      <c r="E1" s="1"/>
      <c r="F1" s="1"/>
      <c r="G1" s="1"/>
      <c r="H1" s="6"/>
    </row>
    <row r="2" spans="1:8" ht="45" customHeight="1">
      <c r="B2" s="8" t="s">
        <v>7</v>
      </c>
      <c r="C2" s="8"/>
      <c r="D2" s="8"/>
      <c r="E2" s="8"/>
      <c r="F2" s="3"/>
    </row>
    <row r="3" spans="1:8" ht="18.75" customHeight="1">
      <c r="B3" s="5" t="str">
        <f>WeekStart</f>
        <v>S</v>
      </c>
      <c r="C3" s="5" t="str">
        <f t="shared" ref="C3:H3" ca="1" si="0">LEFT(TEXT(C4,"ddd"),1)</f>
        <v>M</v>
      </c>
      <c r="D3" s="5" t="str">
        <f t="shared" ca="1" si="0"/>
        <v>T</v>
      </c>
      <c r="E3" s="5" t="str">
        <f t="shared" ca="1" si="0"/>
        <v>W</v>
      </c>
      <c r="F3" s="5" t="str">
        <f t="shared" ca="1" si="0"/>
        <v>T</v>
      </c>
      <c r="G3" s="5" t="str">
        <f t="shared" ca="1" si="0"/>
        <v>F</v>
      </c>
      <c r="H3" s="5" t="str">
        <f t="shared" ca="1" si="0"/>
        <v>S</v>
      </c>
    </row>
    <row r="4" spans="1:8" ht="16.5" customHeight="1">
      <c r="B4" s="4">
        <f t="array" aca="1" ref="B4:H4" ca="1">DaysAndWeeks+DATE(CalendarYear,8,1)-WEEKDAY(DATE(CalendarYear,8,1),(WeekStart="M")+1)+1</f>
        <v>43674</v>
      </c>
      <c r="C4" s="4">
        <f ca="1"/>
        <v>43675</v>
      </c>
      <c r="D4" s="4">
        <f ca="1"/>
        <v>43676</v>
      </c>
      <c r="E4" s="4">
        <f ca="1"/>
        <v>43677</v>
      </c>
      <c r="F4" s="4">
        <f ca="1"/>
        <v>43678</v>
      </c>
      <c r="G4" s="4">
        <f ca="1"/>
        <v>43679</v>
      </c>
      <c r="H4" s="4">
        <f ca="1"/>
        <v>43680</v>
      </c>
    </row>
    <row r="5" spans="1:8" ht="39.75" customHeight="1">
      <c r="B5" s="14"/>
      <c r="C5" s="14"/>
      <c r="D5" s="14"/>
      <c r="E5" s="14"/>
      <c r="F5" s="14"/>
      <c r="G5" s="14"/>
      <c r="H5" s="14"/>
    </row>
    <row r="6" spans="1:8" ht="15" customHeight="1">
      <c r="B6" s="4">
        <f t="array" aca="1" ref="B6:H6" ca="1">DaysAndWeeks+DATE(CalendarYear,8,1)-WEEKDAY(DATE(CalendarYear,8,1),(WeekStart="M")+1)+8</f>
        <v>43681</v>
      </c>
      <c r="C6" s="4">
        <f ca="1"/>
        <v>43682</v>
      </c>
      <c r="D6" s="4">
        <f ca="1"/>
        <v>43683</v>
      </c>
      <c r="E6" s="4">
        <f ca="1"/>
        <v>43684</v>
      </c>
      <c r="F6" s="4">
        <f ca="1"/>
        <v>43685</v>
      </c>
      <c r="G6" s="4">
        <f ca="1"/>
        <v>43686</v>
      </c>
      <c r="H6" s="4">
        <f ca="1"/>
        <v>43687</v>
      </c>
    </row>
    <row r="7" spans="1:8" ht="39.75" customHeight="1">
      <c r="B7" s="14"/>
      <c r="C7" s="14"/>
      <c r="D7" s="14"/>
      <c r="E7" s="14"/>
      <c r="F7" s="14"/>
      <c r="G7" s="14"/>
      <c r="H7" s="14"/>
    </row>
    <row r="8" spans="1:8" ht="15" customHeight="1">
      <c r="B8" s="4">
        <f t="array" aca="1" ref="B8:H8" ca="1">DaysAndWeeks+DATE(CalendarYear,8,1)-WEEKDAY(DATE(CalendarYear,8,1),(WeekStart="M")+1)+15</f>
        <v>43688</v>
      </c>
      <c r="C8" s="4">
        <f ca="1"/>
        <v>43689</v>
      </c>
      <c r="D8" s="4">
        <f ca="1"/>
        <v>43690</v>
      </c>
      <c r="E8" s="4">
        <f ca="1"/>
        <v>43691</v>
      </c>
      <c r="F8" s="4">
        <f ca="1"/>
        <v>43692</v>
      </c>
      <c r="G8" s="4">
        <f ca="1"/>
        <v>43693</v>
      </c>
      <c r="H8" s="4">
        <f ca="1"/>
        <v>43694</v>
      </c>
    </row>
    <row r="9" spans="1:8" ht="39.75" customHeight="1">
      <c r="B9" s="14"/>
      <c r="C9" s="14"/>
      <c r="D9" s="14"/>
      <c r="E9" s="14"/>
      <c r="F9" s="14"/>
      <c r="G9" s="14"/>
      <c r="H9" s="14"/>
    </row>
    <row r="10" spans="1:8" ht="15" customHeight="1">
      <c r="B10" s="4">
        <f t="array" aca="1" ref="B10:H10" ca="1">DaysAndWeeks+DATE(CalendarYear,8,1)-WEEKDAY(DATE(CalendarYear,8,1),(WeekStart="M")+1)+22</f>
        <v>43695</v>
      </c>
      <c r="C10" s="4">
        <f ca="1"/>
        <v>43696</v>
      </c>
      <c r="D10" s="4">
        <f ca="1"/>
        <v>43697</v>
      </c>
      <c r="E10" s="4">
        <f ca="1"/>
        <v>43698</v>
      </c>
      <c r="F10" s="4">
        <f ca="1"/>
        <v>43699</v>
      </c>
      <c r="G10" s="4">
        <f ca="1"/>
        <v>43700</v>
      </c>
      <c r="H10" s="4">
        <f ca="1"/>
        <v>43701</v>
      </c>
    </row>
    <row r="11" spans="1:8" ht="40.5" customHeight="1">
      <c r="B11" s="14"/>
      <c r="C11" s="14"/>
      <c r="D11" s="14"/>
      <c r="E11" s="14"/>
      <c r="F11" s="14"/>
      <c r="G11" s="14"/>
      <c r="H11" s="14"/>
    </row>
    <row r="12" spans="1:8" ht="15" customHeight="1">
      <c r="B12" s="4">
        <f t="array" aca="1" ref="B12:H12" ca="1">DaysAndWeeks+DATE(CalendarYear,8,1)-WEEKDAY(DATE(CalendarYear,8,1),(WeekStart="M")+1)+29</f>
        <v>43702</v>
      </c>
      <c r="C12" s="4">
        <f ca="1"/>
        <v>43703</v>
      </c>
      <c r="D12" s="4">
        <f ca="1"/>
        <v>43704</v>
      </c>
      <c r="E12" s="4">
        <f ca="1"/>
        <v>43705</v>
      </c>
      <c r="F12" s="4">
        <f ca="1"/>
        <v>43706</v>
      </c>
      <c r="G12" s="4">
        <f ca="1"/>
        <v>43707</v>
      </c>
      <c r="H12" s="4">
        <f ca="1"/>
        <v>43708</v>
      </c>
    </row>
    <row r="13" spans="1:8" ht="39.75" customHeight="1">
      <c r="B13" s="14"/>
      <c r="C13" s="14"/>
      <c r="D13" s="14"/>
      <c r="E13" s="14"/>
      <c r="F13" s="14"/>
      <c r="G13" s="14"/>
      <c r="H13" s="14"/>
    </row>
    <row r="14" spans="1:8" ht="15" customHeight="1">
      <c r="B14" s="4">
        <f t="array" aca="1" ref="B14:H14" ca="1">DaysAndWeeks+DATE(CalendarYear,8,1)-WEEKDAY(DATE(CalendarYear,8,1),(WeekStart="M")+1)+36</f>
        <v>43709</v>
      </c>
      <c r="C14" s="4">
        <f ca="1"/>
        <v>43710</v>
      </c>
      <c r="D14" s="4">
        <f ca="1"/>
        <v>43711</v>
      </c>
      <c r="E14" s="4">
        <f ca="1"/>
        <v>43712</v>
      </c>
      <c r="F14" s="4">
        <f ca="1"/>
        <v>43713</v>
      </c>
      <c r="G14" s="4">
        <f ca="1"/>
        <v>43714</v>
      </c>
      <c r="H14" s="4">
        <f ca="1"/>
        <v>43715</v>
      </c>
    </row>
    <row r="15" spans="1:8" ht="39.75" customHeight="1">
      <c r="B15" s="14"/>
      <c r="C15" s="14"/>
      <c r="D15" s="14"/>
      <c r="E15" s="14"/>
      <c r="F15" s="14"/>
      <c r="G15" s="14"/>
      <c r="H15" s="14"/>
    </row>
  </sheetData>
  <conditionalFormatting sqref="B4:G4">
    <cfRule type="expression" dxfId="9" priority="2">
      <formula>DAY(B4)&gt;8</formula>
    </cfRule>
  </conditionalFormatting>
  <conditionalFormatting sqref="B12:H15">
    <cfRule type="expression" dxfId="8" priority="1">
      <formula>AND(DAY(B12)&gt;=1,DAY(B12)&lt;=15)</formula>
    </cfRule>
  </conditionalFormatting>
  <hyperlinks>
    <hyperlink ref="D1" location="SEPTEMBER!A1" tooltip="Navigation link to the next month" display="JULY -&gt;" xr:uid="{00000000-0004-0000-0700-000000000000}"/>
    <hyperlink ref="C1" location="JULY!A1" tooltip="Navigation link to the previous month" display="&lt;- MAY" xr:uid="{00000000-0004-0000-0700-000001000000}"/>
  </hyperlinks>
  <printOptions horizontalCentered="1"/>
  <pageMargins left="0.09" right="0.5" top="0.75" bottom="0.75" header="0.3" footer="0.3"/>
  <pageSetup fitToHeight="0" orientation="landscape" horizontalDpi="4294967293" verticalDpi="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3" tint="0.499984740745262"/>
    <pageSetUpPr fitToPage="1"/>
  </sheetPr>
  <dimension ref="A1:H15"/>
  <sheetViews>
    <sheetView showGridLines="0" zoomScaleNormal="100" workbookViewId="0"/>
  </sheetViews>
  <sheetFormatPr baseColWidth="10" defaultColWidth="8.83203125" defaultRowHeight="14"/>
  <cols>
    <col min="1" max="1" width="2.83203125" customWidth="1"/>
    <col min="2" max="8" width="13.83203125" customWidth="1"/>
  </cols>
  <sheetData>
    <row r="1" spans="1:8" ht="30" customHeight="1">
      <c r="A1" s="12"/>
      <c r="B1" s="7">
        <f ca="1">CalendarYear</f>
        <v>2019</v>
      </c>
      <c r="C1" s="6" t="s">
        <v>32</v>
      </c>
      <c r="D1" s="6" t="s">
        <v>33</v>
      </c>
      <c r="E1" s="1"/>
      <c r="F1" s="1"/>
      <c r="G1" s="1"/>
      <c r="H1" s="6"/>
    </row>
    <row r="2" spans="1:8" ht="45" customHeight="1">
      <c r="B2" s="8" t="s">
        <v>8</v>
      </c>
      <c r="C2" s="8"/>
      <c r="D2" s="8"/>
      <c r="E2" s="8"/>
      <c r="F2" s="3"/>
    </row>
    <row r="3" spans="1:8" ht="18.75" customHeight="1">
      <c r="B3" s="5" t="str">
        <f>WeekStart</f>
        <v>S</v>
      </c>
      <c r="C3" s="5" t="str">
        <f t="shared" ref="C3:H3" ca="1" si="0">LEFT(TEXT(C4,"ddd"),1)</f>
        <v>M</v>
      </c>
      <c r="D3" s="5" t="str">
        <f t="shared" ca="1" si="0"/>
        <v>T</v>
      </c>
      <c r="E3" s="5" t="str">
        <f t="shared" ca="1" si="0"/>
        <v>W</v>
      </c>
      <c r="F3" s="5" t="str">
        <f t="shared" ca="1" si="0"/>
        <v>T</v>
      </c>
      <c r="G3" s="5" t="str">
        <f t="shared" ca="1" si="0"/>
        <v>F</v>
      </c>
      <c r="H3" s="5" t="str">
        <f t="shared" ca="1" si="0"/>
        <v>S</v>
      </c>
    </row>
    <row r="4" spans="1:8" ht="16.5" customHeight="1">
      <c r="B4" s="4">
        <f t="array" aca="1" ref="B4:H4" ca="1">DaysAndWeeks+DATE(CalendarYear,9,1)-WEEKDAY(DATE(CalendarYear,9,1),(WeekStart="M")+1)+1</f>
        <v>43709</v>
      </c>
      <c r="C4" s="4">
        <f ca="1"/>
        <v>43710</v>
      </c>
      <c r="D4" s="4">
        <f ca="1"/>
        <v>43711</v>
      </c>
      <c r="E4" s="4">
        <f ca="1"/>
        <v>43712</v>
      </c>
      <c r="F4" s="4">
        <f ca="1"/>
        <v>43713</v>
      </c>
      <c r="G4" s="4">
        <f ca="1"/>
        <v>43714</v>
      </c>
      <c r="H4" s="4">
        <f ca="1"/>
        <v>43715</v>
      </c>
    </row>
    <row r="5" spans="1:8" ht="39.75" customHeight="1">
      <c r="B5" s="14"/>
      <c r="C5" s="14"/>
      <c r="D5" s="14"/>
      <c r="E5" s="14"/>
      <c r="F5" s="14"/>
      <c r="G5" s="14"/>
      <c r="H5" s="14"/>
    </row>
    <row r="6" spans="1:8" ht="15" customHeight="1">
      <c r="B6" s="4">
        <f t="array" aca="1" ref="B6:H6" ca="1">DaysAndWeeks+DATE(CalendarYear,9,1)-WEEKDAY(DATE(CalendarYear,9,1),(WeekStart="M")+1)+8</f>
        <v>43716</v>
      </c>
      <c r="C6" s="4">
        <f ca="1"/>
        <v>43717</v>
      </c>
      <c r="D6" s="4">
        <f ca="1"/>
        <v>43718</v>
      </c>
      <c r="E6" s="4">
        <f ca="1"/>
        <v>43719</v>
      </c>
      <c r="F6" s="4">
        <f ca="1"/>
        <v>43720</v>
      </c>
      <c r="G6" s="4">
        <f ca="1"/>
        <v>43721</v>
      </c>
      <c r="H6" s="4">
        <f ca="1"/>
        <v>43722</v>
      </c>
    </row>
    <row r="7" spans="1:8" ht="39.75" customHeight="1">
      <c r="B7" s="14"/>
      <c r="C7" s="14"/>
      <c r="D7" s="14"/>
      <c r="E7" s="14"/>
      <c r="F7" s="14"/>
      <c r="G7" s="14"/>
      <c r="H7" s="14"/>
    </row>
    <row r="8" spans="1:8" ht="15" customHeight="1">
      <c r="B8" s="4">
        <f t="array" aca="1" ref="B8:H8" ca="1">DaysAndWeeks+DATE(CalendarYear,9,1)-WEEKDAY(DATE(CalendarYear,9,1),(WeekStart="M")+1)+15</f>
        <v>43723</v>
      </c>
      <c r="C8" s="4">
        <f ca="1"/>
        <v>43724</v>
      </c>
      <c r="D8" s="4">
        <f ca="1"/>
        <v>43725</v>
      </c>
      <c r="E8" s="4">
        <f ca="1"/>
        <v>43726</v>
      </c>
      <c r="F8" s="4">
        <f ca="1"/>
        <v>43727</v>
      </c>
      <c r="G8" s="4">
        <f ca="1"/>
        <v>43728</v>
      </c>
      <c r="H8" s="4">
        <f ca="1"/>
        <v>43729</v>
      </c>
    </row>
    <row r="9" spans="1:8" ht="39.75" customHeight="1">
      <c r="B9" s="14"/>
      <c r="C9" s="14"/>
      <c r="D9" s="14"/>
      <c r="E9" s="14"/>
      <c r="F9" s="14"/>
      <c r="G9" s="14"/>
      <c r="H9" s="14"/>
    </row>
    <row r="10" spans="1:8" ht="15" customHeight="1">
      <c r="B10" s="4">
        <f t="array" aca="1" ref="B10:H10" ca="1">DaysAndWeeks+DATE(CalendarYear,9,1)-WEEKDAY(DATE(CalendarYear,9,1),(WeekStart="M")+1)+22</f>
        <v>43730</v>
      </c>
      <c r="C10" s="4">
        <f ca="1"/>
        <v>43731</v>
      </c>
      <c r="D10" s="4">
        <f ca="1"/>
        <v>43732</v>
      </c>
      <c r="E10" s="4">
        <f ca="1"/>
        <v>43733</v>
      </c>
      <c r="F10" s="4">
        <f ca="1"/>
        <v>43734</v>
      </c>
      <c r="G10" s="4">
        <f ca="1"/>
        <v>43735</v>
      </c>
      <c r="H10" s="4">
        <f ca="1"/>
        <v>43736</v>
      </c>
    </row>
    <row r="11" spans="1:8" ht="40.5" customHeight="1">
      <c r="B11" s="14"/>
      <c r="C11" s="14"/>
      <c r="D11" s="14"/>
      <c r="E11" s="14"/>
      <c r="F11" s="14"/>
      <c r="G11" s="14"/>
      <c r="H11" s="14"/>
    </row>
    <row r="12" spans="1:8" ht="15" customHeight="1">
      <c r="B12" s="4">
        <f t="array" aca="1" ref="B12:H12" ca="1">DaysAndWeeks+DATE(CalendarYear,9,1)-WEEKDAY(DATE(CalendarYear,9,1),(WeekStart="M")+1)+29</f>
        <v>43737</v>
      </c>
      <c r="C12" s="4">
        <f ca="1"/>
        <v>43738</v>
      </c>
      <c r="D12" s="4">
        <f ca="1"/>
        <v>43739</v>
      </c>
      <c r="E12" s="4">
        <f ca="1"/>
        <v>43740</v>
      </c>
      <c r="F12" s="4">
        <f ca="1"/>
        <v>43741</v>
      </c>
      <c r="G12" s="4">
        <f ca="1"/>
        <v>43742</v>
      </c>
      <c r="H12" s="4">
        <f ca="1"/>
        <v>43743</v>
      </c>
    </row>
    <row r="13" spans="1:8" ht="39.75" customHeight="1">
      <c r="B13" s="14"/>
      <c r="C13" s="14"/>
      <c r="D13" s="14"/>
      <c r="E13" s="14"/>
      <c r="F13" s="14"/>
      <c r="G13" s="14"/>
      <c r="H13" s="14"/>
    </row>
    <row r="14" spans="1:8" ht="15" customHeight="1">
      <c r="B14" s="4">
        <f t="array" aca="1" ref="B14:H14" ca="1">DaysAndWeeks+DATE(CalendarYear,9,1)-WEEKDAY(DATE(CalendarYear,9,1),(WeekStart="M")+1)+36</f>
        <v>43744</v>
      </c>
      <c r="C14" s="4">
        <f ca="1"/>
        <v>43745</v>
      </c>
      <c r="D14" s="4">
        <f ca="1"/>
        <v>43746</v>
      </c>
      <c r="E14" s="4">
        <f ca="1"/>
        <v>43747</v>
      </c>
      <c r="F14" s="4">
        <f ca="1"/>
        <v>43748</v>
      </c>
      <c r="G14" s="4">
        <f ca="1"/>
        <v>43749</v>
      </c>
      <c r="H14" s="4">
        <f ca="1"/>
        <v>43750</v>
      </c>
    </row>
    <row r="15" spans="1:8" ht="39.75" customHeight="1">
      <c r="B15" s="14"/>
      <c r="C15" s="14"/>
      <c r="D15" s="14"/>
      <c r="E15" s="14"/>
      <c r="F15" s="14"/>
      <c r="G15" s="14"/>
      <c r="H15" s="14"/>
    </row>
  </sheetData>
  <conditionalFormatting sqref="B4:G4">
    <cfRule type="expression" dxfId="7" priority="2">
      <formula>DAY(B4)&gt;8</formula>
    </cfRule>
  </conditionalFormatting>
  <conditionalFormatting sqref="B12:H15">
    <cfRule type="expression" dxfId="6" priority="1">
      <formula>AND(DAY(B12)&gt;=1,DAY(B12)&lt;=15)</formula>
    </cfRule>
  </conditionalFormatting>
  <hyperlinks>
    <hyperlink ref="D1" location="OCTOBER!A1" tooltip="Navigation link to the next month" display="JULY -&gt;" xr:uid="{00000000-0004-0000-0800-000000000000}"/>
    <hyperlink ref="C1" location="AUGUST!A1" tooltip="Navigation link to the previous month" display="&lt;- MAY" xr:uid="{00000000-0004-0000-0800-000001000000}"/>
  </hyperlinks>
  <printOptions horizontalCentered="1"/>
  <pageMargins left="0.09" right="0.5" top="0.75" bottom="0.75" header="0.3" footer="0.3"/>
  <pageSetup fitToHeight="0" orientation="landscape" horizontalDpi="4294967293" verticalDpi="20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JANUARY</vt:lpstr>
      <vt:lpstr>FEBRUARY</vt:lpstr>
      <vt:lpstr>MARCH</vt:lpstr>
      <vt:lpstr>APRIL</vt:lpstr>
      <vt:lpstr>MAY</vt:lpstr>
      <vt:lpstr>JUNE</vt:lpstr>
      <vt:lpstr>JULY</vt:lpstr>
      <vt:lpstr>AUGUST</vt:lpstr>
      <vt:lpstr>SEPTEMBER</vt:lpstr>
      <vt:lpstr>OCTOBER</vt:lpstr>
      <vt:lpstr>NOVEMBER</vt:lpstr>
      <vt:lpstr>DECEMBER</vt:lpstr>
      <vt:lpstr>CalendarYear</vt:lpstr>
      <vt:lpstr>JANUARY!Print_Area</vt:lpstr>
      <vt:lpstr>WeekStart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2019-11-25T21:14:30Z</cp:lastPrinted>
  <dcterms:created xsi:type="dcterms:W3CDTF">2016-11-11T22:25:27Z</dcterms:created>
  <dcterms:modified xsi:type="dcterms:W3CDTF">2019-11-25T21:17:45Z</dcterms:modified>
</cp:coreProperties>
</file>